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95" windowHeight="10740"/>
  </bookViews>
  <sheets>
    <sheet name="5 point" sheetId="2" r:id="rId1"/>
    <sheet name="10 point" sheetId="3" r:id="rId2"/>
    <sheet name="15 point" sheetId="1" r:id="rId3"/>
  </sheets>
  <calcPr calcId="125725"/>
</workbook>
</file>

<file path=xl/calcChain.xml><?xml version="1.0" encoding="utf-8"?>
<calcChain xmlns="http://schemas.openxmlformats.org/spreadsheetml/2006/main">
  <c r="I45" i="3"/>
  <c r="A10"/>
  <c r="A11" s="1"/>
  <c r="A12" s="1"/>
  <c r="G5"/>
  <c r="B10" i="2"/>
  <c r="B9"/>
  <c r="B8"/>
  <c r="H5" i="3" l="1"/>
  <c r="J5" l="1"/>
  <c r="G6" l="1"/>
  <c r="H6" l="1"/>
  <c r="J6" l="1"/>
  <c r="G7" l="1"/>
  <c r="H7" l="1"/>
  <c r="J7" l="1"/>
  <c r="G8" l="1"/>
  <c r="H8" l="1"/>
  <c r="J8" l="1"/>
  <c r="G9" l="1"/>
  <c r="H9" s="1"/>
  <c r="J9" s="1"/>
  <c r="G10" l="1"/>
  <c r="H10" s="1"/>
  <c r="J10" s="1"/>
  <c r="G11" l="1"/>
  <c r="H11" s="1"/>
  <c r="J11" s="1"/>
  <c r="G12" l="1"/>
  <c r="H12" s="1"/>
  <c r="J12" s="1"/>
  <c r="G13" l="1"/>
  <c r="H13" s="1"/>
  <c r="J13" s="1"/>
  <c r="G14" l="1"/>
  <c r="H14" s="1"/>
  <c r="J14" s="1"/>
  <c r="G15" l="1"/>
  <c r="H15" s="1"/>
  <c r="J15" s="1"/>
  <c r="G16" l="1"/>
  <c r="H16" s="1"/>
  <c r="J16" s="1"/>
  <c r="G17" l="1"/>
  <c r="H17" s="1"/>
  <c r="J17" s="1"/>
  <c r="G18" l="1"/>
  <c r="H18" s="1"/>
  <c r="J18" s="1"/>
  <c r="G19" l="1"/>
  <c r="H19" s="1"/>
  <c r="J19" s="1"/>
  <c r="G20" l="1"/>
  <c r="H20" s="1"/>
  <c r="J20" s="1"/>
  <c r="G21" l="1"/>
  <c r="H21" s="1"/>
  <c r="J21" s="1"/>
  <c r="G22" l="1"/>
  <c r="H22" s="1"/>
  <c r="J22" s="1"/>
  <c r="G23" l="1"/>
  <c r="H23" s="1"/>
  <c r="J23" s="1"/>
  <c r="G24" l="1"/>
  <c r="H24" s="1"/>
  <c r="J24" s="1"/>
  <c r="G25" l="1"/>
  <c r="H25" s="1"/>
  <c r="J25" s="1"/>
  <c r="G26" l="1"/>
  <c r="H26" s="1"/>
  <c r="J26" s="1"/>
  <c r="G27" l="1"/>
  <c r="H27" s="1"/>
  <c r="J27" s="1"/>
  <c r="G28" l="1"/>
  <c r="H28" s="1"/>
  <c r="J28" s="1"/>
  <c r="G29" l="1"/>
  <c r="H29" s="1"/>
  <c r="J29" s="1"/>
  <c r="G30" l="1"/>
  <c r="H30" s="1"/>
  <c r="J30" s="1"/>
  <c r="G31" l="1"/>
  <c r="H31" s="1"/>
  <c r="J31" s="1"/>
  <c r="G32" l="1"/>
  <c r="H32" s="1"/>
  <c r="J32" s="1"/>
  <c r="G33" l="1"/>
  <c r="H33" s="1"/>
  <c r="J33" s="1"/>
  <c r="G34" l="1"/>
  <c r="H34" s="1"/>
  <c r="J34" s="1"/>
  <c r="G35" l="1"/>
  <c r="H35" s="1"/>
  <c r="J35" s="1"/>
  <c r="G36" l="1"/>
  <c r="H36" s="1"/>
  <c r="J36" s="1"/>
  <c r="G37" l="1"/>
  <c r="H37" s="1"/>
  <c r="J37" s="1"/>
  <c r="B9" i="1"/>
  <c r="B10" s="1"/>
  <c r="G38" i="3" l="1"/>
  <c r="H38" s="1"/>
  <c r="J38" s="1"/>
  <c r="B14" i="1"/>
  <c r="B17" s="1"/>
  <c r="B3" s="1"/>
  <c r="B4" s="1"/>
  <c r="F9"/>
  <c r="F13" s="1"/>
  <c r="F14" s="1"/>
  <c r="F15" s="1"/>
  <c r="G39" i="3" l="1"/>
  <c r="H39" s="1"/>
  <c r="J39" s="1"/>
  <c r="G40" l="1"/>
  <c r="H40" s="1"/>
  <c r="J40" s="1"/>
  <c r="G41" l="1"/>
  <c r="H41" s="1"/>
  <c r="J41" s="1"/>
  <c r="G42" l="1"/>
  <c r="H42" s="1"/>
  <c r="J42" s="1"/>
  <c r="G43" l="1"/>
  <c r="H43" s="1"/>
  <c r="J43" s="1"/>
  <c r="G44" l="1"/>
  <c r="H44" l="1"/>
  <c r="G45"/>
  <c r="H45" l="1"/>
  <c r="J44"/>
</calcChain>
</file>

<file path=xl/sharedStrings.xml><?xml version="1.0" encoding="utf-8"?>
<sst xmlns="http://schemas.openxmlformats.org/spreadsheetml/2006/main" count="61" uniqueCount="43">
  <si>
    <t>Hvor meget betaler PINGVIN IS i alt i rente på dette lån?</t>
  </si>
  <si>
    <t>De betaler i alt</t>
  </si>
  <si>
    <t>kr.</t>
  </si>
  <si>
    <t>i renter</t>
  </si>
  <si>
    <t>af lånebeløbet i renter</t>
  </si>
  <si>
    <t>Lånebeløb</t>
  </si>
  <si>
    <t>Pris</t>
  </si>
  <si>
    <t>Afdrag på lån</t>
  </si>
  <si>
    <t>Lån omkost.</t>
  </si>
  <si>
    <t>Andre omk.</t>
  </si>
  <si>
    <t>Lån</t>
  </si>
  <si>
    <t>Kr.</t>
  </si>
  <si>
    <t>Lån i alt</t>
  </si>
  <si>
    <t>Rente pr.termin</t>
  </si>
  <si>
    <t>Antal terminer</t>
  </si>
  <si>
    <t>Beregning af lån</t>
  </si>
  <si>
    <t>Ydelse pr. termin</t>
  </si>
  <si>
    <t>betaling pr.termin</t>
  </si>
  <si>
    <t>Ydelse i alt</t>
  </si>
  <si>
    <t>Rente i alt</t>
  </si>
  <si>
    <t>Betaling i alt.</t>
  </si>
  <si>
    <t>Hovedstol</t>
  </si>
  <si>
    <t>kr</t>
  </si>
  <si>
    <t>Låneomkostninger</t>
  </si>
  <si>
    <t>af prisen</t>
  </si>
  <si>
    <t>Andre omkostninger</t>
  </si>
  <si>
    <t>%</t>
  </si>
  <si>
    <t>lånets løbetid.</t>
  </si>
  <si>
    <t>år</t>
  </si>
  <si>
    <t>termin</t>
  </si>
  <si>
    <t>rente</t>
  </si>
  <si>
    <t>afdrag</t>
  </si>
  <si>
    <t>ydelse</t>
  </si>
  <si>
    <t>restgæld</t>
  </si>
  <si>
    <t>4 terminer pr år.</t>
  </si>
  <si>
    <t>2% pr termin rente</t>
  </si>
  <si>
    <t>ydelse fundet i regneark ved hjælp af ydelsesformlen.</t>
  </si>
  <si>
    <t>pris</t>
  </si>
  <si>
    <t>låneomkostninger</t>
  </si>
  <si>
    <t>andre omkostninger</t>
  </si>
  <si>
    <t>lånebeløb i alt.</t>
  </si>
  <si>
    <t>i renter.</t>
  </si>
  <si>
    <t>Pingo is betaler i rente.</t>
  </si>
</sst>
</file>

<file path=xl/styles.xml><?xml version="1.0" encoding="utf-8"?>
<styleSheet xmlns="http://schemas.openxmlformats.org/spreadsheetml/2006/main">
  <numFmts count="6">
    <numFmt numFmtId="8" formatCode="&quot;kr&quot;\ #,##0.00;[Red]&quot;kr&quot;\ \-#,##0.00"/>
    <numFmt numFmtId="43" formatCode="_ * #,##0.00_ ;_ * \-#,##0.00_ ;_ * &quot;-&quot;??_ ;_ @_ "/>
    <numFmt numFmtId="164" formatCode="#,##0.00_ ;[Red]\-#,##0.00\ "/>
    <numFmt numFmtId="165" formatCode="0.0%"/>
    <numFmt numFmtId="166" formatCode="0.000000%"/>
    <numFmt numFmtId="167" formatCode="&quot;kr.&quot;\ #,##0.00;[Red]&quot;kr.&quot;\ \-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43" fontId="0" fillId="0" borderId="0" xfId="1" applyFo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43" fontId="0" fillId="0" borderId="0" xfId="0" applyNumberFormat="1"/>
    <xf numFmtId="164" fontId="0" fillId="0" borderId="4" xfId="0" applyNumberFormat="1" applyBorder="1"/>
    <xf numFmtId="4" fontId="0" fillId="0" borderId="0" xfId="0" applyNumberFormat="1" applyBorder="1"/>
    <xf numFmtId="43" fontId="0" fillId="0" borderId="6" xfId="0" applyNumberFormat="1" applyBorder="1"/>
    <xf numFmtId="165" fontId="0" fillId="0" borderId="0" xfId="0" applyNumberFormat="1" applyBorder="1"/>
    <xf numFmtId="0" fontId="0" fillId="0" borderId="0" xfId="0" applyNumberFormat="1" applyBorder="1"/>
    <xf numFmtId="0" fontId="0" fillId="0" borderId="7" xfId="0" applyBorder="1"/>
    <xf numFmtId="4" fontId="0" fillId="0" borderId="8" xfId="0" applyNumberFormat="1" applyBorder="1"/>
    <xf numFmtId="0" fontId="0" fillId="0" borderId="9" xfId="0" applyBorder="1"/>
    <xf numFmtId="0" fontId="0" fillId="0" borderId="0" xfId="0" applyAlignment="1">
      <alignment horizontal="center"/>
    </xf>
    <xf numFmtId="1" fontId="0" fillId="0" borderId="0" xfId="2" applyNumberFormat="1" applyFont="1"/>
    <xf numFmtId="166" fontId="0" fillId="0" borderId="0" xfId="2" applyNumberFormat="1" applyFont="1"/>
    <xf numFmtId="0" fontId="3" fillId="0" borderId="0" xfId="0" applyFont="1"/>
    <xf numFmtId="0" fontId="3" fillId="0" borderId="0" xfId="0" quotePrefix="1" applyFont="1"/>
    <xf numFmtId="0" fontId="3" fillId="0" borderId="0" xfId="0" applyFont="1" applyBorder="1"/>
    <xf numFmtId="43" fontId="3" fillId="0" borderId="0" xfId="0" applyNumberFormat="1" applyFont="1" applyBorder="1"/>
    <xf numFmtId="9" fontId="3" fillId="0" borderId="0" xfId="2" applyFont="1" applyBorder="1"/>
    <xf numFmtId="2" fontId="0" fillId="0" borderId="0" xfId="0" applyNumberFormat="1"/>
    <xf numFmtId="10" fontId="0" fillId="0" borderId="0" xfId="0" applyNumberFormat="1"/>
    <xf numFmtId="9" fontId="0" fillId="0" borderId="0" xfId="0" applyNumberFormat="1"/>
    <xf numFmtId="167" fontId="0" fillId="0" borderId="0" xfId="0" applyNumberFormat="1"/>
    <xf numFmtId="8" fontId="0" fillId="0" borderId="0" xfId="0" applyNumberFormat="1"/>
    <xf numFmtId="2" fontId="3" fillId="0" borderId="0" xfId="0" applyNumberFormat="1" applyFont="1"/>
  </cellXfs>
  <cellStyles count="3">
    <cellStyle name="1000-sep (2 dec)" xfId="1" builtinId="3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A2" sqref="A2"/>
    </sheetView>
  </sheetViews>
  <sheetFormatPr defaultRowHeight="15"/>
  <cols>
    <col min="1" max="1" width="19" customWidth="1"/>
  </cols>
  <sheetData>
    <row r="1" spans="1:11">
      <c r="A1" s="1" t="s">
        <v>0</v>
      </c>
    </row>
    <row r="4" spans="1:11">
      <c r="A4" t="s">
        <v>21</v>
      </c>
      <c r="B4">
        <v>2500000</v>
      </c>
      <c r="D4" t="s">
        <v>22</v>
      </c>
    </row>
    <row r="5" spans="1:11">
      <c r="A5" t="s">
        <v>23</v>
      </c>
      <c r="B5">
        <v>7900</v>
      </c>
      <c r="D5" t="s">
        <v>2</v>
      </c>
    </row>
    <row r="6" spans="1:11">
      <c r="A6" t="s">
        <v>25</v>
      </c>
      <c r="B6">
        <v>3.5</v>
      </c>
      <c r="C6" t="s">
        <v>26</v>
      </c>
      <c r="D6" t="s">
        <v>24</v>
      </c>
    </row>
    <row r="8" spans="1:11">
      <c r="B8">
        <f>B4+B5</f>
        <v>2507900</v>
      </c>
    </row>
    <row r="9" spans="1:11">
      <c r="B9">
        <f>B6</f>
        <v>3.5</v>
      </c>
      <c r="C9" s="28" t="s">
        <v>26</v>
      </c>
      <c r="E9" s="29"/>
    </row>
    <row r="10" spans="1:11">
      <c r="B10">
        <f>B8*B9/100</f>
        <v>87776.5</v>
      </c>
    </row>
    <row r="16" spans="1:11">
      <c r="K16" s="30"/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>
      <selection activeCell="A2" sqref="A2"/>
    </sheetView>
  </sheetViews>
  <sheetFormatPr defaultRowHeight="15"/>
  <cols>
    <col min="8" max="10" width="14.5703125" bestFit="1" customWidth="1"/>
    <col min="12" max="12" width="11.28515625" bestFit="1" customWidth="1"/>
  </cols>
  <sheetData>
    <row r="1" spans="1:12">
      <c r="A1" s="1" t="s">
        <v>0</v>
      </c>
    </row>
    <row r="3" spans="1:12">
      <c r="A3" t="s">
        <v>27</v>
      </c>
      <c r="C3">
        <v>10</v>
      </c>
      <c r="D3" t="s">
        <v>28</v>
      </c>
      <c r="F3" t="s">
        <v>29</v>
      </c>
      <c r="G3" t="s">
        <v>30</v>
      </c>
      <c r="H3" t="s">
        <v>31</v>
      </c>
      <c r="I3" t="s">
        <v>32</v>
      </c>
      <c r="J3" t="s">
        <v>33</v>
      </c>
    </row>
    <row r="4" spans="1:12">
      <c r="A4" t="s">
        <v>34</v>
      </c>
      <c r="F4">
        <v>0</v>
      </c>
      <c r="J4">
        <v>2595400</v>
      </c>
    </row>
    <row r="5" spans="1:12">
      <c r="A5" t="s">
        <v>35</v>
      </c>
      <c r="C5" s="23"/>
      <c r="F5">
        <v>1</v>
      </c>
      <c r="G5">
        <f>J4*$A$14</f>
        <v>51908</v>
      </c>
      <c r="H5" s="31">
        <f>I5-G5</f>
        <v>42968.789999999994</v>
      </c>
      <c r="I5" s="31">
        <v>94876.79</v>
      </c>
      <c r="J5" s="31">
        <f>J4-H5</f>
        <v>2552431.21</v>
      </c>
      <c r="K5" t="s">
        <v>36</v>
      </c>
    </row>
    <row r="6" spans="1:12">
      <c r="F6">
        <v>2</v>
      </c>
      <c r="G6">
        <f t="shared" ref="G6:G44" si="0">J5*$A$14</f>
        <v>51048.624199999998</v>
      </c>
      <c r="H6" s="31">
        <f t="shared" ref="H6:H44" si="1">I6-G6</f>
        <v>43828.165799999995</v>
      </c>
      <c r="I6" s="31">
        <v>94876.79</v>
      </c>
      <c r="J6" s="31">
        <f t="shared" ref="J6:J44" si="2">J5-H6</f>
        <v>2508603.0441999999</v>
      </c>
    </row>
    <row r="7" spans="1:12">
      <c r="F7">
        <v>3</v>
      </c>
      <c r="G7">
        <f t="shared" si="0"/>
        <v>50172.060883999999</v>
      </c>
      <c r="H7" s="31">
        <f t="shared" si="1"/>
        <v>44704.729115999995</v>
      </c>
      <c r="I7" s="31">
        <v>94876.79</v>
      </c>
      <c r="J7" s="31">
        <f t="shared" si="2"/>
        <v>2463898.3150840001</v>
      </c>
      <c r="L7" s="32"/>
    </row>
    <row r="8" spans="1:12">
      <c r="A8">
        <v>2500000</v>
      </c>
      <c r="B8" t="s">
        <v>22</v>
      </c>
      <c r="C8" t="s">
        <v>37</v>
      </c>
      <c r="F8">
        <v>4</v>
      </c>
      <c r="G8">
        <f t="shared" si="0"/>
        <v>49277.966301680004</v>
      </c>
      <c r="H8" s="31">
        <f t="shared" si="1"/>
        <v>45598.823698319989</v>
      </c>
      <c r="I8" s="31">
        <v>94876.79</v>
      </c>
      <c r="J8" s="31">
        <f t="shared" si="2"/>
        <v>2418299.4913856802</v>
      </c>
    </row>
    <row r="9" spans="1:12">
      <c r="A9">
        <v>7900</v>
      </c>
      <c r="B9" t="s">
        <v>22</v>
      </c>
      <c r="C9" t="s">
        <v>38</v>
      </c>
      <c r="F9">
        <v>5</v>
      </c>
      <c r="G9">
        <f t="shared" si="0"/>
        <v>48365.989827713602</v>
      </c>
      <c r="H9" s="31">
        <f t="shared" si="1"/>
        <v>46510.800172286392</v>
      </c>
      <c r="I9" s="31">
        <v>94876.79</v>
      </c>
      <c r="J9" s="31">
        <f t="shared" si="2"/>
        <v>2371788.6912133936</v>
      </c>
    </row>
    <row r="10" spans="1:12">
      <c r="A10" s="9">
        <f>A8*0.035</f>
        <v>87500.000000000015</v>
      </c>
      <c r="B10" t="s">
        <v>22</v>
      </c>
      <c r="C10" t="s">
        <v>39</v>
      </c>
      <c r="F10">
        <v>6</v>
      </c>
      <c r="G10">
        <f t="shared" si="0"/>
        <v>47435.773824267875</v>
      </c>
      <c r="H10" s="31">
        <f t="shared" si="1"/>
        <v>47441.016175732118</v>
      </c>
      <c r="I10" s="31">
        <v>94876.79</v>
      </c>
      <c r="J10" s="31">
        <f t="shared" si="2"/>
        <v>2324347.6750376616</v>
      </c>
    </row>
    <row r="11" spans="1:12">
      <c r="A11">
        <f>SUM(A7:A10)</f>
        <v>2595400</v>
      </c>
      <c r="B11" t="s">
        <v>22</v>
      </c>
      <c r="C11" t="s">
        <v>40</v>
      </c>
      <c r="F11">
        <v>7</v>
      </c>
      <c r="G11">
        <f t="shared" si="0"/>
        <v>46486.953500753232</v>
      </c>
      <c r="H11" s="31">
        <f t="shared" si="1"/>
        <v>48389.836499246761</v>
      </c>
      <c r="I11" s="31">
        <v>94876.79</v>
      </c>
      <c r="J11" s="31">
        <f t="shared" si="2"/>
        <v>2275957.8385384148</v>
      </c>
    </row>
    <row r="12" spans="1:12">
      <c r="A12">
        <f>A11*0.02/1-(1+0.02)^-40</f>
        <v>51907.547109584812</v>
      </c>
      <c r="B12" t="s">
        <v>22</v>
      </c>
      <c r="C12" t="s">
        <v>41</v>
      </c>
      <c r="F12">
        <v>8</v>
      </c>
      <c r="G12">
        <f t="shared" si="0"/>
        <v>45519.156770768299</v>
      </c>
      <c r="H12" s="31">
        <f t="shared" si="1"/>
        <v>49357.633229231695</v>
      </c>
      <c r="I12" s="31">
        <v>94876.79</v>
      </c>
      <c r="J12" s="31">
        <f t="shared" si="2"/>
        <v>2226600.2053091833</v>
      </c>
    </row>
    <row r="13" spans="1:12">
      <c r="F13">
        <v>9</v>
      </c>
      <c r="G13">
        <f t="shared" si="0"/>
        <v>44532.004106183667</v>
      </c>
      <c r="H13" s="31">
        <f t="shared" si="1"/>
        <v>50344.785893816326</v>
      </c>
      <c r="I13" s="31">
        <v>94876.79</v>
      </c>
      <c r="J13" s="31">
        <f t="shared" si="2"/>
        <v>2176255.4194153668</v>
      </c>
    </row>
    <row r="14" spans="1:12">
      <c r="A14" s="30">
        <v>0.02</v>
      </c>
      <c r="F14">
        <v>10</v>
      </c>
      <c r="G14">
        <f t="shared" si="0"/>
        <v>43525.108388307337</v>
      </c>
      <c r="H14" s="31">
        <f t="shared" si="1"/>
        <v>51351.681611692657</v>
      </c>
      <c r="I14" s="31">
        <v>94876.79</v>
      </c>
      <c r="J14" s="31">
        <f t="shared" si="2"/>
        <v>2124903.7378036743</v>
      </c>
    </row>
    <row r="15" spans="1:12">
      <c r="F15">
        <v>11</v>
      </c>
      <c r="G15">
        <f t="shared" si="0"/>
        <v>42498.074756073489</v>
      </c>
      <c r="H15" s="31">
        <f t="shared" si="1"/>
        <v>52378.715243926505</v>
      </c>
      <c r="I15" s="31">
        <v>94876.79</v>
      </c>
      <c r="J15" s="31">
        <f t="shared" si="2"/>
        <v>2072525.0225597478</v>
      </c>
    </row>
    <row r="16" spans="1:12">
      <c r="F16">
        <v>12</v>
      </c>
      <c r="G16">
        <f t="shared" si="0"/>
        <v>41450.500451194959</v>
      </c>
      <c r="H16" s="31">
        <f t="shared" si="1"/>
        <v>53426.289548805034</v>
      </c>
      <c r="I16" s="31">
        <v>94876.79</v>
      </c>
      <c r="J16" s="31">
        <f t="shared" si="2"/>
        <v>2019098.7330109428</v>
      </c>
    </row>
    <row r="17" spans="1:10">
      <c r="F17">
        <v>13</v>
      </c>
      <c r="G17">
        <f t="shared" si="0"/>
        <v>40381.974660218861</v>
      </c>
      <c r="H17" s="31">
        <f t="shared" si="1"/>
        <v>54494.815339781133</v>
      </c>
      <c r="I17" s="31">
        <v>94876.79</v>
      </c>
      <c r="J17" s="31">
        <f t="shared" si="2"/>
        <v>1964603.9176711617</v>
      </c>
    </row>
    <row r="18" spans="1:10">
      <c r="A18" s="33"/>
      <c r="F18">
        <v>14</v>
      </c>
      <c r="G18">
        <f t="shared" si="0"/>
        <v>39292.078353423232</v>
      </c>
      <c r="H18" s="31">
        <f t="shared" si="1"/>
        <v>55584.711646576761</v>
      </c>
      <c r="I18" s="31">
        <v>94876.79</v>
      </c>
      <c r="J18" s="31">
        <f t="shared" si="2"/>
        <v>1909019.2060245848</v>
      </c>
    </row>
    <row r="19" spans="1:10">
      <c r="A19" s="24"/>
      <c r="F19">
        <v>15</v>
      </c>
      <c r="G19">
        <f t="shared" si="0"/>
        <v>38180.384120491697</v>
      </c>
      <c r="H19" s="31">
        <f t="shared" si="1"/>
        <v>56696.405879508296</v>
      </c>
      <c r="I19" s="31">
        <v>94876.79</v>
      </c>
      <c r="J19" s="31">
        <f t="shared" si="2"/>
        <v>1852322.8001450766</v>
      </c>
    </row>
    <row r="20" spans="1:10">
      <c r="F20">
        <v>16</v>
      </c>
      <c r="G20">
        <f t="shared" si="0"/>
        <v>37046.456002901534</v>
      </c>
      <c r="H20" s="31">
        <f t="shared" si="1"/>
        <v>57830.33399709846</v>
      </c>
      <c r="I20" s="31">
        <v>94876.79</v>
      </c>
      <c r="J20" s="31">
        <f t="shared" si="2"/>
        <v>1794492.4661479781</v>
      </c>
    </row>
    <row r="21" spans="1:10">
      <c r="F21">
        <v>17</v>
      </c>
      <c r="G21">
        <f t="shared" si="0"/>
        <v>35889.849322959562</v>
      </c>
      <c r="H21" s="31">
        <f t="shared" si="1"/>
        <v>58986.940677040431</v>
      </c>
      <c r="I21" s="31">
        <v>94876.79</v>
      </c>
      <c r="J21" s="31">
        <f t="shared" si="2"/>
        <v>1735505.5254709376</v>
      </c>
    </row>
    <row r="22" spans="1:10">
      <c r="F22">
        <v>18</v>
      </c>
      <c r="G22">
        <f t="shared" si="0"/>
        <v>34710.110509418751</v>
      </c>
      <c r="H22" s="31">
        <f t="shared" si="1"/>
        <v>60166.679490581242</v>
      </c>
      <c r="I22" s="31">
        <v>94876.79</v>
      </c>
      <c r="J22" s="31">
        <f t="shared" si="2"/>
        <v>1675338.8459803564</v>
      </c>
    </row>
    <row r="23" spans="1:10">
      <c r="F23">
        <v>19</v>
      </c>
      <c r="G23">
        <f t="shared" si="0"/>
        <v>33506.776919607131</v>
      </c>
      <c r="H23" s="31">
        <f t="shared" si="1"/>
        <v>61370.013080392862</v>
      </c>
      <c r="I23" s="31">
        <v>94876.79</v>
      </c>
      <c r="J23" s="31">
        <f t="shared" si="2"/>
        <v>1613968.8328999635</v>
      </c>
    </row>
    <row r="24" spans="1:10">
      <c r="F24">
        <v>20</v>
      </c>
      <c r="G24">
        <f t="shared" si="0"/>
        <v>32279.37665799927</v>
      </c>
      <c r="H24" s="31">
        <f t="shared" si="1"/>
        <v>62597.413342000727</v>
      </c>
      <c r="I24" s="31">
        <v>94876.79</v>
      </c>
      <c r="J24" s="31">
        <f t="shared" si="2"/>
        <v>1551371.4195579628</v>
      </c>
    </row>
    <row r="25" spans="1:10">
      <c r="F25">
        <v>21</v>
      </c>
      <c r="G25">
        <f t="shared" si="0"/>
        <v>31027.428391159257</v>
      </c>
      <c r="H25" s="31">
        <f t="shared" si="1"/>
        <v>63849.361608840736</v>
      </c>
      <c r="I25" s="31">
        <v>94876.79</v>
      </c>
      <c r="J25" s="31">
        <f t="shared" si="2"/>
        <v>1487522.057949122</v>
      </c>
    </row>
    <row r="26" spans="1:10">
      <c r="F26">
        <v>22</v>
      </c>
      <c r="G26">
        <f t="shared" si="0"/>
        <v>29750.441158982441</v>
      </c>
      <c r="H26" s="31">
        <f t="shared" si="1"/>
        <v>65126.348841017549</v>
      </c>
      <c r="I26" s="31">
        <v>94876.79</v>
      </c>
      <c r="J26" s="31">
        <f t="shared" si="2"/>
        <v>1422395.7091081045</v>
      </c>
    </row>
    <row r="27" spans="1:10">
      <c r="F27">
        <v>23</v>
      </c>
      <c r="G27">
        <f t="shared" si="0"/>
        <v>28447.914182162091</v>
      </c>
      <c r="H27" s="31">
        <f t="shared" si="1"/>
        <v>66428.875817837907</v>
      </c>
      <c r="I27" s="31">
        <v>94876.79</v>
      </c>
      <c r="J27" s="31">
        <f t="shared" si="2"/>
        <v>1355966.8332902666</v>
      </c>
    </row>
    <row r="28" spans="1:10">
      <c r="F28">
        <v>24</v>
      </c>
      <c r="G28">
        <f t="shared" si="0"/>
        <v>27119.336665805331</v>
      </c>
      <c r="H28" s="31">
        <f t="shared" si="1"/>
        <v>67757.453334194666</v>
      </c>
      <c r="I28" s="31">
        <v>94876.79</v>
      </c>
      <c r="J28" s="31">
        <f t="shared" si="2"/>
        <v>1288209.379956072</v>
      </c>
    </row>
    <row r="29" spans="1:10">
      <c r="F29">
        <v>25</v>
      </c>
      <c r="G29">
        <f t="shared" si="0"/>
        <v>25764.18759912144</v>
      </c>
      <c r="H29" s="31">
        <f t="shared" si="1"/>
        <v>69112.602400878561</v>
      </c>
      <c r="I29" s="31">
        <v>94876.79</v>
      </c>
      <c r="J29" s="31">
        <f t="shared" si="2"/>
        <v>1219096.7775551933</v>
      </c>
    </row>
    <row r="30" spans="1:10">
      <c r="F30">
        <v>26</v>
      </c>
      <c r="G30">
        <f t="shared" si="0"/>
        <v>24381.935551103867</v>
      </c>
      <c r="H30" s="31">
        <f t="shared" si="1"/>
        <v>70494.854448896134</v>
      </c>
      <c r="I30" s="31">
        <v>94876.79</v>
      </c>
      <c r="J30" s="31">
        <f t="shared" si="2"/>
        <v>1148601.9231062972</v>
      </c>
    </row>
    <row r="31" spans="1:10">
      <c r="F31">
        <v>27</v>
      </c>
      <c r="G31">
        <f t="shared" si="0"/>
        <v>22972.038462125944</v>
      </c>
      <c r="H31" s="31">
        <f t="shared" si="1"/>
        <v>71904.75153787405</v>
      </c>
      <c r="I31" s="31">
        <v>94876.79</v>
      </c>
      <c r="J31" s="31">
        <f t="shared" si="2"/>
        <v>1076697.171568423</v>
      </c>
    </row>
    <row r="32" spans="1:10">
      <c r="F32">
        <v>28</v>
      </c>
      <c r="G32">
        <f t="shared" si="0"/>
        <v>21533.943431368461</v>
      </c>
      <c r="H32" s="31">
        <f t="shared" si="1"/>
        <v>73342.846568631532</v>
      </c>
      <c r="I32" s="31">
        <v>94876.79</v>
      </c>
      <c r="J32" s="31">
        <f t="shared" si="2"/>
        <v>1003354.3249997916</v>
      </c>
    </row>
    <row r="33" spans="1:10">
      <c r="F33">
        <v>29</v>
      </c>
      <c r="G33">
        <f t="shared" si="0"/>
        <v>20067.086499995832</v>
      </c>
      <c r="H33" s="31">
        <f t="shared" si="1"/>
        <v>74809.703500004165</v>
      </c>
      <c r="I33" s="31">
        <v>94876.79</v>
      </c>
      <c r="J33" s="31">
        <f t="shared" si="2"/>
        <v>928544.62149978743</v>
      </c>
    </row>
    <row r="34" spans="1:10">
      <c r="F34">
        <v>30</v>
      </c>
      <c r="G34">
        <f t="shared" si="0"/>
        <v>18570.892429995751</v>
      </c>
      <c r="H34" s="31">
        <f t="shared" si="1"/>
        <v>76305.89757000425</v>
      </c>
      <c r="I34" s="31">
        <v>94876.79</v>
      </c>
      <c r="J34" s="31">
        <f t="shared" si="2"/>
        <v>852238.72392978321</v>
      </c>
    </row>
    <row r="35" spans="1:10">
      <c r="F35">
        <v>31</v>
      </c>
      <c r="G35">
        <f t="shared" si="0"/>
        <v>17044.774478595664</v>
      </c>
      <c r="H35" s="31">
        <f t="shared" si="1"/>
        <v>77832.015521404333</v>
      </c>
      <c r="I35" s="31">
        <v>94876.79</v>
      </c>
      <c r="J35" s="31">
        <f t="shared" si="2"/>
        <v>774406.70840837888</v>
      </c>
    </row>
    <row r="36" spans="1:10">
      <c r="F36">
        <v>32</v>
      </c>
      <c r="G36">
        <f t="shared" si="0"/>
        <v>15488.134168167579</v>
      </c>
      <c r="H36" s="31">
        <f t="shared" si="1"/>
        <v>79388.65583183241</v>
      </c>
      <c r="I36" s="31">
        <v>94876.79</v>
      </c>
      <c r="J36" s="31">
        <f t="shared" si="2"/>
        <v>695018.05257654644</v>
      </c>
    </row>
    <row r="37" spans="1:10">
      <c r="F37">
        <v>33</v>
      </c>
      <c r="G37">
        <f t="shared" si="0"/>
        <v>13900.361051530928</v>
      </c>
      <c r="H37" s="31">
        <f t="shared" si="1"/>
        <v>80976.428948469067</v>
      </c>
      <c r="I37" s="31">
        <v>94876.79</v>
      </c>
      <c r="J37" s="31">
        <f t="shared" si="2"/>
        <v>614041.62362807733</v>
      </c>
    </row>
    <row r="38" spans="1:10">
      <c r="F38">
        <v>34</v>
      </c>
      <c r="G38">
        <f>J37*$A$14</f>
        <v>12280.832472561548</v>
      </c>
      <c r="H38" s="31">
        <f t="shared" si="1"/>
        <v>82595.957527438441</v>
      </c>
      <c r="I38" s="31">
        <v>94876.79</v>
      </c>
      <c r="J38" s="31">
        <f t="shared" si="2"/>
        <v>531445.66610063892</v>
      </c>
    </row>
    <row r="39" spans="1:10">
      <c r="F39">
        <v>35</v>
      </c>
      <c r="G39">
        <f t="shared" si="0"/>
        <v>10628.913322012779</v>
      </c>
      <c r="H39" s="31">
        <f t="shared" si="1"/>
        <v>84247.876677987209</v>
      </c>
      <c r="I39" s="31">
        <v>94876.79</v>
      </c>
      <c r="J39" s="31">
        <f t="shared" si="2"/>
        <v>447197.78942265169</v>
      </c>
    </row>
    <row r="40" spans="1:10">
      <c r="F40">
        <v>36</v>
      </c>
      <c r="G40">
        <f t="shared" si="0"/>
        <v>8943.955788453035</v>
      </c>
      <c r="H40" s="31">
        <f t="shared" si="1"/>
        <v>85932.834211546957</v>
      </c>
      <c r="I40" s="31">
        <v>94876.79</v>
      </c>
      <c r="J40" s="31">
        <f t="shared" si="2"/>
        <v>361264.95521110471</v>
      </c>
    </row>
    <row r="41" spans="1:10">
      <c r="F41">
        <v>37</v>
      </c>
      <c r="G41">
        <f t="shared" si="0"/>
        <v>7225.2991042220947</v>
      </c>
      <c r="H41" s="31">
        <f t="shared" si="1"/>
        <v>87651.490895777897</v>
      </c>
      <c r="I41" s="31">
        <v>94876.79</v>
      </c>
      <c r="J41" s="31">
        <f t="shared" si="2"/>
        <v>273613.46431532683</v>
      </c>
    </row>
    <row r="42" spans="1:10">
      <c r="F42">
        <v>38</v>
      </c>
      <c r="G42">
        <f t="shared" si="0"/>
        <v>5472.2692863065367</v>
      </c>
      <c r="H42" s="31">
        <f t="shared" si="1"/>
        <v>89404.520713693462</v>
      </c>
      <c r="I42" s="31">
        <v>94876.79</v>
      </c>
      <c r="J42" s="31">
        <f t="shared" si="2"/>
        <v>184208.94360163336</v>
      </c>
    </row>
    <row r="43" spans="1:10">
      <c r="F43">
        <v>39</v>
      </c>
      <c r="G43">
        <f t="shared" si="0"/>
        <v>3684.1788720326672</v>
      </c>
      <c r="H43" s="31">
        <f t="shared" si="1"/>
        <v>91192.61112796732</v>
      </c>
      <c r="I43" s="31">
        <v>94876.79</v>
      </c>
      <c r="J43" s="31">
        <f t="shared" si="2"/>
        <v>93016.332473666043</v>
      </c>
    </row>
    <row r="44" spans="1:10">
      <c r="F44">
        <v>40</v>
      </c>
      <c r="G44">
        <f t="shared" si="0"/>
        <v>1860.3266494733209</v>
      </c>
      <c r="H44" s="31">
        <f t="shared" si="1"/>
        <v>93016.463350526668</v>
      </c>
      <c r="I44" s="31">
        <v>94876.79</v>
      </c>
      <c r="J44" s="31">
        <f t="shared" si="2"/>
        <v>-0.13087686062499415</v>
      </c>
    </row>
    <row r="45" spans="1:10">
      <c r="A45" t="s">
        <v>42</v>
      </c>
      <c r="G45">
        <f>SUM(G5:G44)</f>
        <v>1199671.4691231395</v>
      </c>
      <c r="H45" s="31">
        <f>SUM(H5:H44)</f>
        <v>2595400.1308768606</v>
      </c>
      <c r="I45" s="31">
        <f>SUM(I5:I44)</f>
        <v>3795071.600000001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A2" sqref="A2"/>
    </sheetView>
  </sheetViews>
  <sheetFormatPr defaultRowHeight="15"/>
  <cols>
    <col min="1" max="1" width="15.5703125" customWidth="1"/>
    <col min="2" max="2" width="13.28515625" bestFit="1" customWidth="1"/>
    <col min="4" max="4" width="18.5703125" customWidth="1"/>
    <col min="5" max="5" width="16.42578125" bestFit="1" customWidth="1"/>
    <col min="6" max="6" width="13.28515625" customWidth="1"/>
  </cols>
  <sheetData>
    <row r="1" spans="1:7">
      <c r="A1" s="1" t="s">
        <v>0</v>
      </c>
      <c r="B1" s="2"/>
      <c r="C1" s="2"/>
      <c r="D1" s="2"/>
      <c r="E1" s="2"/>
      <c r="F1" s="2"/>
      <c r="G1" s="2"/>
    </row>
    <row r="3" spans="1:7">
      <c r="A3" s="25" t="s">
        <v>1</v>
      </c>
      <c r="B3" s="26">
        <f>B17-B10</f>
        <v>1199671.5133294282</v>
      </c>
      <c r="C3" s="25" t="s">
        <v>2</v>
      </c>
      <c r="D3" s="25" t="s">
        <v>3</v>
      </c>
    </row>
    <row r="4" spans="1:7">
      <c r="A4" s="25" t="s">
        <v>1</v>
      </c>
      <c r="B4" s="27">
        <f>B3/B10</f>
        <v>0.46222991189390006</v>
      </c>
      <c r="C4" s="25"/>
      <c r="D4" s="25" t="s">
        <v>4</v>
      </c>
    </row>
    <row r="6" spans="1:7" ht="15.75" thickBot="1">
      <c r="A6" s="3" t="s">
        <v>5</v>
      </c>
      <c r="B6" s="3"/>
    </row>
    <row r="7" spans="1:7">
      <c r="A7" t="s">
        <v>6</v>
      </c>
      <c r="B7" s="4">
        <v>2500000</v>
      </c>
      <c r="C7" t="s">
        <v>2</v>
      </c>
      <c r="E7" s="5" t="s">
        <v>7</v>
      </c>
      <c r="F7" s="6"/>
      <c r="G7" s="7"/>
    </row>
    <row r="8" spans="1:7">
      <c r="A8" t="s">
        <v>8</v>
      </c>
      <c r="B8">
        <v>7900</v>
      </c>
      <c r="C8" t="s">
        <v>2</v>
      </c>
      <c r="E8" s="8"/>
      <c r="F8" s="9"/>
      <c r="G8" s="10"/>
    </row>
    <row r="9" spans="1:7">
      <c r="A9" t="s">
        <v>9</v>
      </c>
      <c r="B9" s="11">
        <f>B7*0.035</f>
        <v>87500.000000000015</v>
      </c>
      <c r="C9" t="s">
        <v>2</v>
      </c>
      <c r="D9" s="11"/>
      <c r="E9" s="12" t="s">
        <v>10</v>
      </c>
      <c r="F9" s="13">
        <f>B10</f>
        <v>2595400</v>
      </c>
      <c r="G9" s="10" t="s">
        <v>11</v>
      </c>
    </row>
    <row r="10" spans="1:7">
      <c r="A10" t="s">
        <v>12</v>
      </c>
      <c r="B10" s="14">
        <f>SUM(B7:B9)</f>
        <v>2595400</v>
      </c>
      <c r="C10" t="s">
        <v>2</v>
      </c>
      <c r="D10" s="11"/>
      <c r="E10" s="8" t="s">
        <v>13</v>
      </c>
      <c r="F10" s="15">
        <v>0.02</v>
      </c>
      <c r="G10" s="10"/>
    </row>
    <row r="11" spans="1:7">
      <c r="E11" s="8" t="s">
        <v>14</v>
      </c>
      <c r="F11" s="16">
        <v>40</v>
      </c>
      <c r="G11" s="10"/>
    </row>
    <row r="12" spans="1:7">
      <c r="E12" s="8"/>
      <c r="F12" s="13"/>
      <c r="G12" s="10"/>
    </row>
    <row r="13" spans="1:7">
      <c r="A13" s="3" t="s">
        <v>15</v>
      </c>
      <c r="B13" s="3"/>
      <c r="E13" s="8" t="s">
        <v>16</v>
      </c>
      <c r="F13" s="13">
        <f>-PMT(F10,F11,F9)</f>
        <v>94876.787833235707</v>
      </c>
      <c r="G13" s="10" t="s">
        <v>11</v>
      </c>
    </row>
    <row r="14" spans="1:7">
      <c r="A14" t="s">
        <v>17</v>
      </c>
      <c r="B14" s="4">
        <f>B10*(0.02/(1-(1+0.02)^-40))</f>
        <v>94876.787833235707</v>
      </c>
      <c r="C14" t="s">
        <v>2</v>
      </c>
      <c r="D14" s="11"/>
      <c r="E14" s="8" t="s">
        <v>18</v>
      </c>
      <c r="F14" s="13">
        <f>F13*F11</f>
        <v>3795071.5133294282</v>
      </c>
      <c r="G14" s="10" t="s">
        <v>11</v>
      </c>
    </row>
    <row r="15" spans="1:7" ht="15.75" thickBot="1">
      <c r="B15" s="11"/>
      <c r="E15" s="17" t="s">
        <v>19</v>
      </c>
      <c r="F15" s="18">
        <f>F14-F9</f>
        <v>1199671.5133294282</v>
      </c>
      <c r="G15" s="19" t="s">
        <v>11</v>
      </c>
    </row>
    <row r="16" spans="1:7">
      <c r="A16" s="3" t="s">
        <v>20</v>
      </c>
      <c r="B16" s="3"/>
    </row>
    <row r="17" spans="1:6">
      <c r="B17" s="11">
        <f>B14*40</f>
        <v>3795071.5133294282</v>
      </c>
      <c r="D17" s="11"/>
      <c r="E17" s="11"/>
    </row>
    <row r="18" spans="1:6">
      <c r="E18" s="11"/>
    </row>
    <row r="19" spans="1:6">
      <c r="B19" s="20"/>
      <c r="C19" s="20"/>
      <c r="D19" s="20"/>
    </row>
    <row r="21" spans="1:6">
      <c r="F21" s="21"/>
    </row>
    <row r="22" spans="1:6">
      <c r="D22" s="22"/>
    </row>
    <row r="23" spans="1:6">
      <c r="A23" s="23"/>
      <c r="B23" s="23"/>
      <c r="C23" s="24"/>
    </row>
  </sheetData>
  <mergeCells count="4">
    <mergeCell ref="A6:B6"/>
    <mergeCell ref="E7:F7"/>
    <mergeCell ref="A13:B13"/>
    <mergeCell ref="A16:B1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5 point</vt:lpstr>
      <vt:lpstr>10 point</vt:lpstr>
      <vt:lpstr>15 point</vt:lpstr>
    </vt:vector>
  </TitlesOfParts>
  <Company>UVM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Bengtson</dc:creator>
  <cp:lastModifiedBy>Per Bengtson</cp:lastModifiedBy>
  <dcterms:created xsi:type="dcterms:W3CDTF">2011-08-04T12:42:32Z</dcterms:created>
  <dcterms:modified xsi:type="dcterms:W3CDTF">2011-08-04T13:02:55Z</dcterms:modified>
</cp:coreProperties>
</file>