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KE\Medarbejdere\0Given1\Udviklingsredegørelser\2025\"/>
    </mc:Choice>
  </mc:AlternateContent>
  <bookViews>
    <workbookView xWindow="0" yWindow="0" windowWidth="13605" windowHeight="6300" activeTab="2"/>
  </bookViews>
  <sheets>
    <sheet name="2021" sheetId="34" r:id="rId1"/>
    <sheet name="2022" sheetId="32" r:id="rId2"/>
    <sheet name="2023" sheetId="3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0" hidden="1">'2021'!$A$5:$T$111</definedName>
    <definedName name="_xlnm._FilterDatabase" localSheetId="1" hidden="1">'2022'!$A$5:$T$111</definedName>
    <definedName name="_xlnm._FilterDatabase" localSheetId="2" hidden="1">'2023'!$A$5:$T$111</definedName>
    <definedName name="_rspraktikelever__01JAN2014_d__3_rspraktikelever__01" localSheetId="0">#REF!</definedName>
    <definedName name="_rspraktikelever__01JAN2014_d__3_rspraktikelever__01" localSheetId="1">#REF!</definedName>
    <definedName name="_rspraktikelever__01JAN2014_d__3_rspraktikelever__01" localSheetId="2">#REF!</definedName>
    <definedName name="_rspraktikelever__01JAN2014_d__3_rspraktikelever__01">#REF!</definedName>
    <definedName name="_rspraktikelever__01JAN2015_d__3_rspraktikelever__01" localSheetId="0">#REF!</definedName>
    <definedName name="_rspraktikelever__01JAN2015_d__3_rspraktikelever__01" localSheetId="1">#REF!</definedName>
    <definedName name="_rspraktikelever__01JAN2015_d__3_rspraktikelever__01" localSheetId="2">#REF!</definedName>
    <definedName name="_rspraktikelever__01JAN2015_d__3_rspraktikelever__01">#REF!</definedName>
    <definedName name="_rspraktikelever__01JAN2016_d__3_rspraktikelever__01" localSheetId="0">#REF!</definedName>
    <definedName name="_rspraktikelever__01JAN2016_d__3_rspraktikelever__01" localSheetId="1">#REF!</definedName>
    <definedName name="_rspraktikelever__01JAN2016_d__3_rspraktikelever__01" localSheetId="2">#REF!</definedName>
    <definedName name="_rspraktikelever__01JAN2016_d__3_rspraktikelever__01">#REF!</definedName>
    <definedName name="_rspraktikelever__01JAN2017_d__3_rspraktikelever__01" localSheetId="0">#REF!</definedName>
    <definedName name="_rspraktikelever__01JAN2017_d__3_rspraktikelever__01" localSheetId="1">#REF!</definedName>
    <definedName name="_rspraktikelever__01JAN2017_d__3_rspraktikelever__01" localSheetId="2">#REF!</definedName>
    <definedName name="_rspraktikelever__01JAN2017_d__3_rspraktikelever__01">#REF!</definedName>
    <definedName name="Andel_skp__01JAN2016_d__31DEC201Andel_skp__01" localSheetId="0">#REF!</definedName>
    <definedName name="Andel_skp__01JAN2016_d__31DEC201Andel_skp__01" localSheetId="1">#REF!</definedName>
    <definedName name="Andel_skp__01JAN2016_d__31DEC201Andel_skp__01" localSheetId="2">#REF!</definedName>
    <definedName name="Andel_skp__01JAN2016_d__31DEC201Andel_skp__01">#REF!</definedName>
    <definedName name="Andel_skp__01JAN2017_d__31DEC201Andel_skp__01" localSheetId="0">#REF!</definedName>
    <definedName name="Andel_skp__01JAN2017_d__31DEC201Andel_skp__01" localSheetId="1">#REF!</definedName>
    <definedName name="Andel_skp__01JAN2017_d__31DEC201Andel_skp__01" localSheetId="2">#REF!</definedName>
    <definedName name="Andel_skp__01JAN2017_d__31DEC201Andel_skp__01">#REF!</definedName>
    <definedName name="data_2016" localSheetId="0">#REF!</definedName>
    <definedName name="data_2016" localSheetId="1">#REF!</definedName>
    <definedName name="data_2016" localSheetId="2">#REF!</definedName>
    <definedName name="data_2016">#REF!</definedName>
    <definedName name="HFK2016_20170508" localSheetId="0">#REF!</definedName>
    <definedName name="HFK2016_20170508" localSheetId="1">#REF!</definedName>
    <definedName name="HFK2016_20170508" localSheetId="2">#REF!</definedName>
    <definedName name="HFK2016_20170508">#REF!</definedName>
    <definedName name="Aarselever_i_SKP__01JAN2014_d__3Aarselever_i_SKP__01" localSheetId="0">#REF!</definedName>
    <definedName name="Aarselever_i_SKP__01JAN2014_d__3Aarselever_i_SKP__01" localSheetId="1">#REF!</definedName>
    <definedName name="Aarselever_i_SKP__01JAN2014_d__3Aarselever_i_SKP__01" localSheetId="2">#REF!</definedName>
    <definedName name="Aarselever_i_SKP__01JAN2014_d__3Aarselever_i_SKP__01">#REF!</definedName>
    <definedName name="Aarselever_i_SKP__01JAN2015_d__3Aarselever_i_SKP__01" localSheetId="0">#REF!</definedName>
    <definedName name="Aarselever_i_SKP__01JAN2015_d__3Aarselever_i_SKP__01" localSheetId="1">#REF!</definedName>
    <definedName name="Aarselever_i_SKP__01JAN2015_d__3Aarselever_i_SKP__01" localSheetId="2">#REF!</definedName>
    <definedName name="Aarselever_i_SKP__01JAN2015_d__3Aarselever_i_SKP__01">#REF!</definedName>
    <definedName name="Aarselever_i_SKP__01JAN2016_d__3Aarselever_i_SKP__01" localSheetId="0">#REF!</definedName>
    <definedName name="Aarselever_i_SKP__01JAN2016_d__3Aarselever_i_SKP__01" localSheetId="1">#REF!</definedName>
    <definedName name="Aarselever_i_SKP__01JAN2016_d__3Aarselever_i_SKP__01" localSheetId="2">#REF!</definedName>
    <definedName name="Aarselever_i_SKP__01JAN2016_d__3Aarselever_i_SKP__01">#REF!</definedName>
    <definedName name="Aarselever_i_SKP__01JAN2017_d__3Aarselever_i_SKP__01" localSheetId="0">#REF!</definedName>
    <definedName name="Aarselever_i_SKP__01JAN2017_d__3Aarselever_i_SKP__01" localSheetId="1">#REF!</definedName>
    <definedName name="Aarselever_i_SKP__01JAN2017_d__3Aarselever_i_SKP__01" localSheetId="2">#REF!</definedName>
    <definedName name="Aarselever_i_SKP__01JAN2017_d__3Aarselever_i_SKP__01">#REF!</definedName>
  </definedNames>
  <calcPr calcId="162913"/>
</workbook>
</file>

<file path=xl/calcChain.xml><?xml version="1.0" encoding="utf-8"?>
<calcChain xmlns="http://schemas.openxmlformats.org/spreadsheetml/2006/main">
  <c r="T7" i="35" l="1"/>
  <c r="T8" i="35"/>
  <c r="T10" i="35"/>
  <c r="T11" i="35"/>
  <c r="T13" i="35"/>
  <c r="T17" i="35"/>
  <c r="T18" i="35"/>
  <c r="T19" i="35"/>
  <c r="T22" i="35"/>
  <c r="T23" i="35"/>
  <c r="T25" i="35"/>
  <c r="T28" i="35"/>
  <c r="T29" i="35"/>
  <c r="T30" i="35"/>
  <c r="T32" i="35"/>
  <c r="T33" i="35"/>
  <c r="T35" i="35"/>
  <c r="T37" i="35"/>
  <c r="T42" i="35"/>
  <c r="T43" i="35"/>
  <c r="T44" i="35"/>
  <c r="T45" i="35"/>
  <c r="T46" i="35"/>
  <c r="T48" i="35"/>
  <c r="T49" i="35"/>
  <c r="T52" i="35"/>
  <c r="T55" i="35"/>
  <c r="T56" i="35"/>
  <c r="T57" i="35"/>
  <c r="T58" i="35"/>
  <c r="T59" i="35"/>
  <c r="T61" i="35"/>
  <c r="T62" i="35"/>
  <c r="T64" i="35"/>
  <c r="T67" i="35"/>
  <c r="T68" i="35"/>
  <c r="T70" i="35"/>
  <c r="T71" i="35"/>
  <c r="T72" i="35"/>
  <c r="T73" i="35"/>
  <c r="T74" i="35"/>
  <c r="T77" i="35"/>
  <c r="T79" i="35"/>
  <c r="T83" i="35"/>
  <c r="T85" i="35"/>
  <c r="T86" i="35"/>
  <c r="T87" i="35"/>
  <c r="T89" i="35"/>
  <c r="T91" i="35"/>
  <c r="T97" i="35"/>
  <c r="T100" i="35"/>
  <c r="T101" i="35"/>
  <c r="T103" i="35"/>
  <c r="T104" i="35"/>
  <c r="T108" i="35"/>
  <c r="T109" i="35"/>
  <c r="T110" i="35"/>
  <c r="T113" i="35"/>
  <c r="T114" i="35"/>
  <c r="T115" i="35"/>
  <c r="S7" i="35"/>
  <c r="S8" i="35"/>
  <c r="S9" i="35"/>
  <c r="S10" i="35"/>
  <c r="S11" i="35"/>
  <c r="S12" i="35"/>
  <c r="S13" i="35"/>
  <c r="S14" i="35"/>
  <c r="S15" i="35"/>
  <c r="S16" i="35"/>
  <c r="S17" i="35"/>
  <c r="S18" i="35"/>
  <c r="S19" i="35"/>
  <c r="S20" i="35"/>
  <c r="S22" i="35"/>
  <c r="S23" i="35"/>
  <c r="S24" i="35"/>
  <c r="S25" i="35"/>
  <c r="S26" i="35"/>
  <c r="S27" i="35"/>
  <c r="S28" i="35"/>
  <c r="S29" i="35"/>
  <c r="S30" i="35"/>
  <c r="S31" i="35"/>
  <c r="S32" i="35"/>
  <c r="S33" i="35"/>
  <c r="S34" i="35"/>
  <c r="S35" i="35"/>
  <c r="S36" i="35"/>
  <c r="S37" i="35"/>
  <c r="S38" i="35"/>
  <c r="S39" i="35"/>
  <c r="S40" i="35"/>
  <c r="S41" i="35"/>
  <c r="S42" i="35"/>
  <c r="S43" i="35"/>
  <c r="S44" i="35"/>
  <c r="S45" i="35"/>
  <c r="S46" i="35"/>
  <c r="S47" i="35"/>
  <c r="S48" i="35"/>
  <c r="S49" i="35"/>
  <c r="S50" i="35"/>
  <c r="S51" i="35"/>
  <c r="S52" i="35"/>
  <c r="S53" i="35"/>
  <c r="S54" i="35"/>
  <c r="S55" i="35"/>
  <c r="S56" i="35"/>
  <c r="S57" i="35"/>
  <c r="S58" i="35"/>
  <c r="S59" i="35"/>
  <c r="S60" i="35"/>
  <c r="S61" i="35"/>
  <c r="S62" i="35"/>
  <c r="S63" i="35"/>
  <c r="S64" i="35"/>
  <c r="S65" i="35"/>
  <c r="S66" i="35"/>
  <c r="S67" i="35"/>
  <c r="S68" i="35"/>
  <c r="S69" i="35"/>
  <c r="S70" i="35"/>
  <c r="S71" i="35"/>
  <c r="S72" i="35"/>
  <c r="S73" i="35"/>
  <c r="S74" i="35"/>
  <c r="S76" i="35"/>
  <c r="S77" i="35"/>
  <c r="S78" i="35"/>
  <c r="S79" i="35"/>
  <c r="S80" i="35"/>
  <c r="S81" i="35"/>
  <c r="S82" i="35"/>
  <c r="S83" i="35"/>
  <c r="S84" i="35"/>
  <c r="S85" i="35"/>
  <c r="S86" i="35"/>
  <c r="S87" i="35"/>
  <c r="S88" i="35"/>
  <c r="S89" i="35"/>
  <c r="S90" i="35"/>
  <c r="S91" i="35"/>
  <c r="S93" i="35"/>
  <c r="S94" i="35"/>
  <c r="S95" i="35"/>
  <c r="S96" i="35"/>
  <c r="S97" i="35"/>
  <c r="S98" i="35"/>
  <c r="S99" i="35"/>
  <c r="S100" i="35"/>
  <c r="S101" i="35"/>
  <c r="S102" i="35"/>
  <c r="S103" i="35"/>
  <c r="S104" i="35"/>
  <c r="S105" i="35"/>
  <c r="S106" i="35"/>
  <c r="S107" i="35"/>
  <c r="S108" i="35"/>
  <c r="S109" i="35"/>
  <c r="S110" i="35"/>
  <c r="S111" i="35"/>
  <c r="S112" i="35"/>
  <c r="S113" i="35"/>
  <c r="S114" i="35"/>
  <c r="S115" i="35"/>
  <c r="S6" i="35"/>
  <c r="R18" i="35" l="1"/>
  <c r="R23" i="35"/>
  <c r="R24" i="35"/>
  <c r="R25" i="35"/>
  <c r="R26" i="35"/>
  <c r="R27" i="35"/>
  <c r="R29" i="35"/>
  <c r="R34" i="35"/>
  <c r="R43" i="35"/>
  <c r="R44" i="35"/>
  <c r="R45" i="35"/>
  <c r="R46" i="35"/>
  <c r="R52" i="35"/>
  <c r="R56" i="35"/>
  <c r="R58" i="35"/>
  <c r="R62" i="35"/>
  <c r="R63" i="35"/>
  <c r="R66" i="35"/>
  <c r="R70" i="35"/>
  <c r="R71" i="35"/>
  <c r="R72" i="35"/>
  <c r="R74" i="35"/>
  <c r="R77" i="35"/>
  <c r="R85" i="35"/>
  <c r="R88" i="35"/>
  <c r="R92" i="35"/>
  <c r="R95" i="35"/>
  <c r="R100" i="35"/>
  <c r="R108" i="35"/>
  <c r="R109" i="35"/>
  <c r="R6" i="35"/>
  <c r="Q8" i="35"/>
  <c r="Q10" i="35"/>
  <c r="Q11" i="35"/>
  <c r="Q18" i="35"/>
  <c r="Q19" i="35"/>
  <c r="Q22" i="35"/>
  <c r="Q23" i="35"/>
  <c r="Q25" i="35"/>
  <c r="Q28" i="35"/>
  <c r="Q29" i="35"/>
  <c r="Q30" i="35"/>
  <c r="Q32" i="35"/>
  <c r="Q33" i="35"/>
  <c r="Q37" i="35"/>
  <c r="Q42" i="35"/>
  <c r="Q43" i="35"/>
  <c r="Q44" i="35"/>
  <c r="Q45" i="35"/>
  <c r="Q46" i="35"/>
  <c r="Q49" i="35"/>
  <c r="Q52" i="35"/>
  <c r="Q55" i="35"/>
  <c r="Q56" i="35"/>
  <c r="Q58" i="35"/>
  <c r="Q59" i="35"/>
  <c r="Q61" i="35"/>
  <c r="Q62" i="35"/>
  <c r="Q67" i="35"/>
  <c r="Q68" i="35"/>
  <c r="Q70" i="35"/>
  <c r="Q71" i="35"/>
  <c r="Q72" i="35"/>
  <c r="Q73" i="35"/>
  <c r="Q74" i="35"/>
  <c r="Q77" i="35"/>
  <c r="Q79" i="35"/>
  <c r="Q83" i="35"/>
  <c r="Q85" i="35"/>
  <c r="Q87" i="35"/>
  <c r="Q88" i="35"/>
  <c r="Q89" i="35"/>
  <c r="Q91" i="35"/>
  <c r="Q92" i="35"/>
  <c r="Q95" i="35"/>
  <c r="Q100" i="35"/>
  <c r="Q103" i="35"/>
  <c r="Q104" i="35"/>
  <c r="Q108" i="35"/>
  <c r="Q109" i="35"/>
  <c r="Q110" i="35"/>
  <c r="Q111" i="35"/>
  <c r="Q113" i="35"/>
  <c r="P115" i="35"/>
  <c r="P114" i="35"/>
  <c r="P113" i="35"/>
  <c r="P112" i="35"/>
  <c r="P111" i="35"/>
  <c r="P110" i="35"/>
  <c r="P109" i="35"/>
  <c r="P108" i="35"/>
  <c r="P107" i="35"/>
  <c r="P106" i="35"/>
  <c r="P105" i="35"/>
  <c r="P104" i="35"/>
  <c r="P103" i="35"/>
  <c r="P102" i="35"/>
  <c r="P101" i="35"/>
  <c r="P100" i="35"/>
  <c r="P99" i="35"/>
  <c r="P98" i="35"/>
  <c r="P97" i="35"/>
  <c r="P96" i="35"/>
  <c r="P95" i="35"/>
  <c r="P94" i="35"/>
  <c r="P93" i="35"/>
  <c r="P92" i="35"/>
  <c r="P91" i="35"/>
  <c r="P90" i="35"/>
  <c r="P89" i="35"/>
  <c r="P88" i="35"/>
  <c r="P87" i="35"/>
  <c r="P86" i="35"/>
  <c r="P85" i="35"/>
  <c r="P84" i="35"/>
  <c r="P83" i="35"/>
  <c r="P82" i="35"/>
  <c r="P81" i="35"/>
  <c r="P80" i="35"/>
  <c r="P79" i="35"/>
  <c r="P78" i="35"/>
  <c r="P77" i="35"/>
  <c r="P76" i="35"/>
  <c r="P74" i="35"/>
  <c r="P73" i="35"/>
  <c r="P72" i="35"/>
  <c r="P71" i="35"/>
  <c r="P70" i="35"/>
  <c r="P69" i="35"/>
  <c r="P68" i="35"/>
  <c r="P67" i="35"/>
  <c r="P66" i="35"/>
  <c r="P65" i="35"/>
  <c r="P64" i="35"/>
  <c r="P63" i="35"/>
  <c r="P62" i="35"/>
  <c r="P61" i="35"/>
  <c r="P60" i="35"/>
  <c r="P59" i="35"/>
  <c r="P58" i="35"/>
  <c r="P57" i="35"/>
  <c r="P56" i="35"/>
  <c r="P55" i="35"/>
  <c r="P54" i="35"/>
  <c r="P53" i="35"/>
  <c r="P52" i="35"/>
  <c r="P51" i="35"/>
  <c r="P50" i="35"/>
  <c r="P49" i="35"/>
  <c r="P48" i="35"/>
  <c r="P47" i="35"/>
  <c r="P46" i="35"/>
  <c r="P45" i="35"/>
  <c r="P44" i="35"/>
  <c r="P43" i="35"/>
  <c r="P42" i="35"/>
  <c r="P41" i="35"/>
  <c r="P40" i="35"/>
  <c r="P39" i="35"/>
  <c r="P38" i="35"/>
  <c r="P37" i="35"/>
  <c r="P36" i="35"/>
  <c r="P35" i="35"/>
  <c r="P34" i="35"/>
  <c r="P33" i="35"/>
  <c r="P32" i="35"/>
  <c r="P31" i="35"/>
  <c r="P30" i="35"/>
  <c r="P29" i="35"/>
  <c r="P28" i="35"/>
  <c r="P27" i="35"/>
  <c r="P26" i="35"/>
  <c r="P25" i="35"/>
  <c r="P24" i="35"/>
  <c r="P23" i="35"/>
  <c r="P22" i="35"/>
  <c r="P20" i="35"/>
  <c r="P19" i="35"/>
  <c r="P18" i="35"/>
  <c r="P16" i="35"/>
  <c r="P15" i="35"/>
  <c r="P14" i="35"/>
  <c r="P13" i="35"/>
  <c r="P12" i="35"/>
  <c r="P11" i="35"/>
  <c r="P10" i="35"/>
  <c r="P9" i="35"/>
  <c r="P8" i="35"/>
  <c r="P7" i="35"/>
  <c r="P6" i="35"/>
  <c r="O7" i="35"/>
  <c r="O8" i="35"/>
  <c r="O10" i="35"/>
  <c r="O11" i="35"/>
  <c r="O12" i="35"/>
  <c r="O13" i="35"/>
  <c r="O15" i="35"/>
  <c r="O16" i="35"/>
  <c r="O18" i="35"/>
  <c r="O19" i="35"/>
  <c r="O22" i="35"/>
  <c r="O23" i="35"/>
  <c r="O24" i="35"/>
  <c r="O25" i="35"/>
  <c r="O26" i="35"/>
  <c r="O27" i="35"/>
  <c r="O28" i="35"/>
  <c r="O29" i="35"/>
  <c r="O30" i="35"/>
  <c r="O32" i="35"/>
  <c r="O33" i="35"/>
  <c r="O34" i="35"/>
  <c r="O35" i="35"/>
  <c r="O36" i="35"/>
  <c r="O37" i="35"/>
  <c r="O38" i="35"/>
  <c r="O39" i="35"/>
  <c r="O41" i="35"/>
  <c r="O42" i="35"/>
  <c r="O43" i="35"/>
  <c r="O44" i="35"/>
  <c r="O45" i="35"/>
  <c r="O46" i="35"/>
  <c r="O47" i="35"/>
  <c r="O48" i="35"/>
  <c r="O51" i="35"/>
  <c r="O52" i="35"/>
  <c r="O54" i="35"/>
  <c r="O55" i="35"/>
  <c r="O56" i="35"/>
  <c r="O57" i="35"/>
  <c r="O58" i="35"/>
  <c r="O59" i="35"/>
  <c r="O61" i="35"/>
  <c r="O62" i="35"/>
  <c r="O63" i="35"/>
  <c r="O64" i="35"/>
  <c r="O65" i="35"/>
  <c r="O66" i="35"/>
  <c r="O67" i="35"/>
  <c r="O68" i="35"/>
  <c r="O69" i="35"/>
  <c r="O70" i="35"/>
  <c r="O71" i="35"/>
  <c r="O72" i="35"/>
  <c r="O73" i="35"/>
  <c r="O74" i="35"/>
  <c r="O75" i="35"/>
  <c r="O77" i="35"/>
  <c r="O79" i="35"/>
  <c r="O81" i="35"/>
  <c r="O82" i="35"/>
  <c r="O83" i="35"/>
  <c r="O84" i="35"/>
  <c r="O85" i="35"/>
  <c r="O87" i="35"/>
  <c r="O88" i="35"/>
  <c r="O89" i="35"/>
  <c r="O90" i="35"/>
  <c r="O91" i="35"/>
  <c r="O92" i="35"/>
  <c r="O93" i="35"/>
  <c r="O94" i="35"/>
  <c r="O95" i="35"/>
  <c r="O100" i="35"/>
  <c r="O103" i="35"/>
  <c r="O104" i="35"/>
  <c r="O106" i="35"/>
  <c r="O108" i="35"/>
  <c r="O109" i="35"/>
  <c r="O111" i="35"/>
  <c r="O112" i="35"/>
  <c r="O113" i="35"/>
  <c r="O114" i="35"/>
  <c r="O115" i="35"/>
  <c r="O6" i="35"/>
  <c r="N18" i="35"/>
  <c r="N23" i="35"/>
  <c r="N24" i="35"/>
  <c r="N25" i="35"/>
  <c r="N26" i="35"/>
  <c r="N27" i="35"/>
  <c r="N29" i="35"/>
  <c r="N34" i="35"/>
  <c r="N43" i="35"/>
  <c r="N44" i="35"/>
  <c r="N45" i="35"/>
  <c r="N46" i="35"/>
  <c r="N52" i="35"/>
  <c r="N56" i="35"/>
  <c r="N58" i="35"/>
  <c r="N62" i="35"/>
  <c r="N63" i="35"/>
  <c r="N66" i="35"/>
  <c r="N70" i="35"/>
  <c r="N71" i="35"/>
  <c r="N72" i="35"/>
  <c r="N74" i="35"/>
  <c r="N77" i="35"/>
  <c r="N85" i="35"/>
  <c r="N88" i="35"/>
  <c r="N92" i="35"/>
  <c r="N95" i="35"/>
  <c r="N100" i="35"/>
  <c r="N108" i="35"/>
  <c r="N109" i="35"/>
  <c r="N6" i="35"/>
  <c r="M8" i="35"/>
  <c r="M10" i="35"/>
  <c r="M11" i="35"/>
  <c r="M18" i="35"/>
  <c r="M19" i="35"/>
  <c r="M22" i="35"/>
  <c r="M23" i="35"/>
  <c r="M25" i="35"/>
  <c r="M28" i="35"/>
  <c r="M29" i="35"/>
  <c r="M30" i="35"/>
  <c r="M32" i="35"/>
  <c r="M33" i="35"/>
  <c r="M37" i="35"/>
  <c r="M42" i="35"/>
  <c r="M43" i="35"/>
  <c r="M44" i="35"/>
  <c r="M45" i="35"/>
  <c r="M46" i="35"/>
  <c r="M49" i="35"/>
  <c r="M52" i="35"/>
  <c r="M55" i="35"/>
  <c r="M56" i="35"/>
  <c r="M58" i="35"/>
  <c r="M59" i="35"/>
  <c r="M61" i="35"/>
  <c r="M62" i="35"/>
  <c r="M67" i="35"/>
  <c r="M68" i="35"/>
  <c r="M70" i="35"/>
  <c r="M71" i="35"/>
  <c r="M72" i="35"/>
  <c r="M73" i="35"/>
  <c r="M74" i="35"/>
  <c r="M77" i="35"/>
  <c r="M79" i="35"/>
  <c r="M83" i="35"/>
  <c r="M85" i="35"/>
  <c r="M87" i="35"/>
  <c r="M88" i="35"/>
  <c r="M89" i="35"/>
  <c r="M91" i="35"/>
  <c r="M92" i="35"/>
  <c r="M95" i="35"/>
  <c r="M100" i="35"/>
  <c r="M103" i="35"/>
  <c r="M104" i="35"/>
  <c r="M108" i="35"/>
  <c r="M109" i="35"/>
  <c r="M110" i="35"/>
  <c r="M111" i="35"/>
  <c r="M113" i="35"/>
  <c r="L7" i="35"/>
  <c r="L8" i="35"/>
  <c r="L9" i="35"/>
  <c r="L10" i="35"/>
  <c r="L11" i="35"/>
  <c r="L12" i="35"/>
  <c r="L13" i="35"/>
  <c r="L14" i="35"/>
  <c r="L15" i="35"/>
  <c r="L16" i="35"/>
  <c r="L18" i="35"/>
  <c r="L19" i="35"/>
  <c r="L20" i="35"/>
  <c r="L22" i="35"/>
  <c r="L23" i="35"/>
  <c r="L24" i="35"/>
  <c r="L25" i="35"/>
  <c r="L26" i="35"/>
  <c r="L27" i="35"/>
  <c r="L28" i="35"/>
  <c r="L29" i="35"/>
  <c r="L30" i="35"/>
  <c r="L31" i="35"/>
  <c r="L32" i="35"/>
  <c r="L33" i="35"/>
  <c r="L34" i="35"/>
  <c r="L35" i="35"/>
  <c r="L36" i="35"/>
  <c r="L37" i="35"/>
  <c r="L38" i="35"/>
  <c r="L39" i="35"/>
  <c r="L40" i="35"/>
  <c r="L41" i="35"/>
  <c r="L42" i="35"/>
  <c r="L43" i="35"/>
  <c r="L44" i="35"/>
  <c r="L45" i="35"/>
  <c r="L46" i="35"/>
  <c r="L47" i="35"/>
  <c r="L48" i="35"/>
  <c r="L49" i="35"/>
  <c r="L50" i="35"/>
  <c r="L51" i="35"/>
  <c r="L52" i="35"/>
  <c r="L53" i="35"/>
  <c r="L54" i="35"/>
  <c r="L55" i="35"/>
  <c r="L56" i="35"/>
  <c r="L57" i="35"/>
  <c r="L58" i="35"/>
  <c r="L59" i="35"/>
  <c r="L60" i="35"/>
  <c r="L61" i="35"/>
  <c r="L62" i="35"/>
  <c r="L63" i="35"/>
  <c r="L64" i="35"/>
  <c r="L65" i="35"/>
  <c r="L66" i="35"/>
  <c r="L67" i="35"/>
  <c r="L68" i="35"/>
  <c r="L69" i="35"/>
  <c r="L70" i="35"/>
  <c r="L71" i="35"/>
  <c r="L72" i="35"/>
  <c r="L73" i="35"/>
  <c r="L74" i="35"/>
  <c r="L76" i="35"/>
  <c r="L77" i="35"/>
  <c r="L78" i="35"/>
  <c r="L79" i="35"/>
  <c r="L80" i="35"/>
  <c r="L81" i="35"/>
  <c r="L82" i="35"/>
  <c r="L83" i="35"/>
  <c r="L84" i="35"/>
  <c r="L85" i="35"/>
  <c r="L86" i="35"/>
  <c r="L87" i="35"/>
  <c r="L88" i="35"/>
  <c r="L89" i="35"/>
  <c r="L90" i="35"/>
  <c r="L91" i="35"/>
  <c r="L92" i="35"/>
  <c r="L93" i="35"/>
  <c r="L94" i="35"/>
  <c r="L95" i="35"/>
  <c r="L96" i="35"/>
  <c r="L98" i="35"/>
  <c r="L99" i="35"/>
  <c r="L100" i="35"/>
  <c r="L101" i="35"/>
  <c r="L102" i="35"/>
  <c r="L103" i="35"/>
  <c r="L104" i="35"/>
  <c r="L105" i="35"/>
  <c r="L106" i="35"/>
  <c r="L107" i="35"/>
  <c r="L108" i="35"/>
  <c r="L109" i="35"/>
  <c r="L110" i="35"/>
  <c r="L111" i="35"/>
  <c r="L112" i="35"/>
  <c r="L113" i="35"/>
  <c r="L114" i="35"/>
  <c r="L115" i="35"/>
  <c r="L6" i="35"/>
  <c r="K7" i="35"/>
  <c r="K8" i="35"/>
  <c r="K10" i="35"/>
  <c r="K11" i="35"/>
  <c r="K12" i="35"/>
  <c r="K13" i="35"/>
  <c r="K15" i="35"/>
  <c r="K16" i="35"/>
  <c r="K18" i="35"/>
  <c r="K19" i="35"/>
  <c r="K22" i="35"/>
  <c r="K23" i="35"/>
  <c r="K24" i="35"/>
  <c r="K25" i="35"/>
  <c r="K26" i="35"/>
  <c r="K27" i="35"/>
  <c r="K28" i="35"/>
  <c r="K29" i="35"/>
  <c r="K30" i="35"/>
  <c r="K32" i="35"/>
  <c r="K33" i="35"/>
  <c r="K34" i="35"/>
  <c r="K35" i="35"/>
  <c r="K36" i="35"/>
  <c r="K37" i="35"/>
  <c r="K38" i="35"/>
  <c r="K39" i="35"/>
  <c r="K41" i="35"/>
  <c r="K42" i="35"/>
  <c r="K43" i="35"/>
  <c r="K44" i="35"/>
  <c r="K45" i="35"/>
  <c r="K46" i="35"/>
  <c r="K47" i="35"/>
  <c r="K48" i="35"/>
  <c r="K51" i="35"/>
  <c r="K52" i="35"/>
  <c r="K54" i="35"/>
  <c r="K55" i="35"/>
  <c r="K56" i="35"/>
  <c r="K57" i="35"/>
  <c r="K58" i="35"/>
  <c r="K59" i="35"/>
  <c r="K61" i="35"/>
  <c r="K62" i="35"/>
  <c r="K63" i="35"/>
  <c r="K64" i="35"/>
  <c r="K65" i="35"/>
  <c r="K66" i="35"/>
  <c r="K67" i="35"/>
  <c r="K68" i="35"/>
  <c r="K69" i="35"/>
  <c r="K70" i="35"/>
  <c r="K71" i="35"/>
  <c r="K72" i="35"/>
  <c r="K73" i="35"/>
  <c r="K74" i="35"/>
  <c r="K75" i="35"/>
  <c r="K77" i="35"/>
  <c r="K79" i="35"/>
  <c r="K81" i="35"/>
  <c r="K82" i="35"/>
  <c r="K83" i="35"/>
  <c r="K84" i="35"/>
  <c r="K85" i="35"/>
  <c r="K87" i="35"/>
  <c r="K88" i="35"/>
  <c r="K89" i="35"/>
  <c r="K90" i="35"/>
  <c r="K91" i="35"/>
  <c r="K92" i="35"/>
  <c r="K93" i="35"/>
  <c r="K94" i="35"/>
  <c r="K95" i="35"/>
  <c r="K100" i="35"/>
  <c r="K103" i="35"/>
  <c r="K104" i="35"/>
  <c r="K106" i="35"/>
  <c r="K108" i="35"/>
  <c r="K109" i="35"/>
  <c r="K111" i="35"/>
  <c r="K112" i="35"/>
  <c r="K113" i="35"/>
  <c r="K114" i="35"/>
  <c r="K115" i="35"/>
  <c r="K6" i="35"/>
  <c r="J18" i="35"/>
  <c r="J23" i="35"/>
  <c r="J24" i="35"/>
  <c r="J25" i="35"/>
  <c r="J26" i="35"/>
  <c r="J27" i="35"/>
  <c r="J29" i="35"/>
  <c r="J34" i="35"/>
  <c r="J43" i="35"/>
  <c r="J44" i="35"/>
  <c r="J45" i="35"/>
  <c r="J46" i="35"/>
  <c r="J52" i="35"/>
  <c r="J56" i="35"/>
  <c r="J58" i="35"/>
  <c r="J62" i="35"/>
  <c r="J63" i="35"/>
  <c r="J66" i="35"/>
  <c r="J70" i="35"/>
  <c r="J71" i="35"/>
  <c r="J72" i="35"/>
  <c r="J74" i="35"/>
  <c r="J77" i="35"/>
  <c r="J85" i="35"/>
  <c r="J88" i="35"/>
  <c r="J92" i="35"/>
  <c r="J95" i="35"/>
  <c r="J100" i="35"/>
  <c r="J108" i="35"/>
  <c r="J109" i="35"/>
  <c r="J6" i="35"/>
  <c r="I8" i="35"/>
  <c r="I10" i="35"/>
  <c r="I11" i="35"/>
  <c r="I18" i="35"/>
  <c r="I19" i="35"/>
  <c r="I22" i="35"/>
  <c r="I23" i="35"/>
  <c r="I25" i="35"/>
  <c r="I28" i="35"/>
  <c r="I29" i="35"/>
  <c r="I30" i="35"/>
  <c r="I32" i="35"/>
  <c r="I33" i="35"/>
  <c r="I37" i="35"/>
  <c r="I42" i="35"/>
  <c r="I43" i="35"/>
  <c r="I44" i="35"/>
  <c r="I45" i="35"/>
  <c r="I46" i="35"/>
  <c r="I49" i="35"/>
  <c r="I52" i="35"/>
  <c r="I55" i="35"/>
  <c r="I56" i="35"/>
  <c r="I58" i="35"/>
  <c r="I59" i="35"/>
  <c r="I61" i="35"/>
  <c r="I62" i="35"/>
  <c r="I67" i="35"/>
  <c r="I68" i="35"/>
  <c r="I70" i="35"/>
  <c r="I71" i="35"/>
  <c r="I72" i="35"/>
  <c r="I73" i="35"/>
  <c r="I74" i="35"/>
  <c r="I77" i="35"/>
  <c r="I79" i="35"/>
  <c r="I83" i="35"/>
  <c r="I85" i="35"/>
  <c r="I87" i="35"/>
  <c r="I88" i="35"/>
  <c r="I89" i="35"/>
  <c r="I91" i="35"/>
  <c r="I92" i="35"/>
  <c r="I95" i="35"/>
  <c r="I100" i="35"/>
  <c r="I103" i="35"/>
  <c r="I104" i="35"/>
  <c r="I108" i="35"/>
  <c r="I109" i="35"/>
  <c r="I110" i="35"/>
  <c r="I111" i="35"/>
  <c r="I113" i="35"/>
  <c r="H7" i="35"/>
  <c r="H8" i="35"/>
  <c r="H9" i="35"/>
  <c r="H10" i="35"/>
  <c r="H11" i="35"/>
  <c r="H12" i="35"/>
  <c r="H13" i="35"/>
  <c r="H14" i="35"/>
  <c r="H15" i="35"/>
  <c r="H16" i="35"/>
  <c r="H18" i="35"/>
  <c r="H19" i="35"/>
  <c r="H20" i="35"/>
  <c r="H22" i="35"/>
  <c r="H23" i="35"/>
  <c r="H24" i="35"/>
  <c r="H25" i="35"/>
  <c r="H26" i="35"/>
  <c r="H27" i="35"/>
  <c r="H28" i="35"/>
  <c r="H29" i="35"/>
  <c r="H30" i="35"/>
  <c r="H31" i="35"/>
  <c r="H32" i="35"/>
  <c r="H33" i="35"/>
  <c r="H34" i="35"/>
  <c r="H35" i="35"/>
  <c r="H36" i="35"/>
  <c r="H37" i="35"/>
  <c r="H38" i="35"/>
  <c r="H39" i="35"/>
  <c r="H40" i="35"/>
  <c r="H41" i="35"/>
  <c r="H42" i="35"/>
  <c r="H43" i="35"/>
  <c r="H44" i="35"/>
  <c r="H45" i="35"/>
  <c r="H46" i="35"/>
  <c r="H47" i="35"/>
  <c r="H48" i="35"/>
  <c r="H49" i="35"/>
  <c r="H50" i="35"/>
  <c r="H51" i="35"/>
  <c r="H52" i="35"/>
  <c r="H53" i="35"/>
  <c r="H54" i="35"/>
  <c r="H55" i="35"/>
  <c r="H56" i="35"/>
  <c r="H57" i="35"/>
  <c r="H58" i="35"/>
  <c r="H59" i="35"/>
  <c r="H60" i="35"/>
  <c r="H61" i="35"/>
  <c r="H62" i="35"/>
  <c r="H63" i="35"/>
  <c r="H64" i="35"/>
  <c r="H65" i="35"/>
  <c r="H66" i="35"/>
  <c r="H67" i="35"/>
  <c r="H68" i="35"/>
  <c r="H69" i="35"/>
  <c r="H70" i="35"/>
  <c r="H71" i="35"/>
  <c r="H72" i="35"/>
  <c r="H73" i="35"/>
  <c r="H74" i="35"/>
  <c r="H76" i="35"/>
  <c r="H77" i="35"/>
  <c r="H78" i="35"/>
  <c r="H79" i="35"/>
  <c r="H80" i="35"/>
  <c r="H81" i="35"/>
  <c r="H82" i="35"/>
  <c r="H83" i="35"/>
  <c r="H84" i="35"/>
  <c r="H85" i="35"/>
  <c r="H86" i="35"/>
  <c r="H87" i="35"/>
  <c r="H88" i="35"/>
  <c r="H89" i="35"/>
  <c r="H90" i="35"/>
  <c r="H91" i="35"/>
  <c r="H92" i="35"/>
  <c r="H93" i="35"/>
  <c r="H94" i="35"/>
  <c r="H95" i="35"/>
  <c r="H96" i="35"/>
  <c r="H98" i="35"/>
  <c r="H99" i="35"/>
  <c r="H100" i="35"/>
  <c r="H101" i="35"/>
  <c r="H102" i="35"/>
  <c r="H103" i="35"/>
  <c r="H104" i="35"/>
  <c r="H105" i="35"/>
  <c r="H106" i="35"/>
  <c r="H107" i="35"/>
  <c r="H108" i="35"/>
  <c r="H109" i="35"/>
  <c r="H110" i="35"/>
  <c r="H111" i="35"/>
  <c r="H112" i="35"/>
  <c r="H113" i="35"/>
  <c r="H114" i="35"/>
  <c r="H115" i="35"/>
  <c r="H6" i="35" l="1"/>
  <c r="G7" i="35"/>
  <c r="G8" i="35"/>
  <c r="G9" i="35"/>
  <c r="G10" i="35"/>
  <c r="G11" i="35"/>
  <c r="G12" i="35"/>
  <c r="G13" i="35"/>
  <c r="G14" i="35"/>
  <c r="G15" i="35"/>
  <c r="G16" i="35"/>
  <c r="G17" i="35"/>
  <c r="G18" i="35"/>
  <c r="G19" i="35"/>
  <c r="G20" i="35"/>
  <c r="G21" i="35"/>
  <c r="G22" i="35"/>
  <c r="G23" i="35"/>
  <c r="G24" i="35"/>
  <c r="G25" i="35"/>
  <c r="G26" i="35"/>
  <c r="G27" i="35"/>
  <c r="G28" i="35"/>
  <c r="G29" i="35"/>
  <c r="G30" i="35"/>
  <c r="G31" i="35"/>
  <c r="G32" i="35"/>
  <c r="G33" i="35"/>
  <c r="G34" i="35"/>
  <c r="G35" i="35"/>
  <c r="G36" i="35"/>
  <c r="G37" i="35"/>
  <c r="G38" i="35"/>
  <c r="G39" i="35"/>
  <c r="G40" i="35"/>
  <c r="G41" i="35"/>
  <c r="G42" i="35"/>
  <c r="G43" i="35"/>
  <c r="G44" i="35"/>
  <c r="G45" i="35"/>
  <c r="G46" i="35"/>
  <c r="G47" i="35"/>
  <c r="G48" i="35"/>
  <c r="G49" i="35"/>
  <c r="G50" i="35"/>
  <c r="G51" i="35"/>
  <c r="G52" i="35"/>
  <c r="G54" i="35"/>
  <c r="G55" i="35"/>
  <c r="G56" i="35"/>
  <c r="G57" i="35"/>
  <c r="G58" i="35"/>
  <c r="G59" i="35"/>
  <c r="G60" i="35"/>
  <c r="G61" i="35"/>
  <c r="G62" i="35"/>
  <c r="G63" i="35"/>
  <c r="G64" i="35"/>
  <c r="G65" i="35"/>
  <c r="G66" i="35"/>
  <c r="G67" i="35"/>
  <c r="G68" i="35"/>
  <c r="G69" i="35"/>
  <c r="G70" i="35"/>
  <c r="G71" i="35"/>
  <c r="G72" i="35"/>
  <c r="G73" i="35"/>
  <c r="G74" i="35"/>
  <c r="G75" i="35"/>
  <c r="G76" i="35"/>
  <c r="G77" i="35"/>
  <c r="G78" i="35"/>
  <c r="G79" i="35"/>
  <c r="G80" i="35"/>
  <c r="G81" i="35"/>
  <c r="G82" i="35"/>
  <c r="G83" i="35"/>
  <c r="G84" i="35"/>
  <c r="G85" i="35"/>
  <c r="G86" i="35"/>
  <c r="G87" i="35"/>
  <c r="G88" i="35"/>
  <c r="G89" i="35"/>
  <c r="G90" i="35"/>
  <c r="G91" i="35"/>
  <c r="G92" i="35"/>
  <c r="G93" i="35"/>
  <c r="G94" i="35"/>
  <c r="G95" i="35"/>
  <c r="G96" i="35"/>
  <c r="G98" i="35"/>
  <c r="G99" i="35"/>
  <c r="G100" i="35"/>
  <c r="G101" i="35"/>
  <c r="G102" i="35"/>
  <c r="G103" i="35"/>
  <c r="G104" i="35"/>
  <c r="G105" i="35"/>
  <c r="G106" i="35"/>
  <c r="G107" i="35"/>
  <c r="G108" i="35"/>
  <c r="G109" i="35"/>
  <c r="G110" i="35"/>
  <c r="G111" i="35"/>
  <c r="G112" i="35"/>
  <c r="G113" i="35"/>
  <c r="G114" i="35"/>
  <c r="G115" i="35"/>
  <c r="G6" i="35"/>
  <c r="E7" i="35"/>
  <c r="E8" i="35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33" i="35"/>
  <c r="E34" i="35"/>
  <c r="E35" i="35"/>
  <c r="E36" i="35"/>
  <c r="E37" i="35"/>
  <c r="E38" i="35"/>
  <c r="E39" i="35"/>
  <c r="E40" i="35"/>
  <c r="E41" i="35"/>
  <c r="E42" i="35"/>
  <c r="E43" i="35"/>
  <c r="E45" i="35"/>
  <c r="E46" i="35"/>
  <c r="E47" i="35"/>
  <c r="E48" i="35"/>
  <c r="E49" i="35"/>
  <c r="E50" i="35"/>
  <c r="E51" i="35"/>
  <c r="E52" i="35"/>
  <c r="E53" i="35"/>
  <c r="E54" i="35"/>
  <c r="E55" i="35"/>
  <c r="E56" i="35"/>
  <c r="E57" i="35"/>
  <c r="E58" i="35"/>
  <c r="E59" i="35"/>
  <c r="E60" i="35"/>
  <c r="E61" i="35"/>
  <c r="E62" i="35"/>
  <c r="E63" i="35"/>
  <c r="E64" i="35"/>
  <c r="E65" i="35"/>
  <c r="E66" i="35"/>
  <c r="E67" i="35"/>
  <c r="E68" i="35"/>
  <c r="E69" i="35"/>
  <c r="E71" i="35"/>
  <c r="E72" i="35"/>
  <c r="E73" i="35"/>
  <c r="E74" i="35"/>
  <c r="E75" i="35"/>
  <c r="E76" i="35"/>
  <c r="E77" i="35"/>
  <c r="E78" i="35"/>
  <c r="E79" i="35"/>
  <c r="E80" i="35"/>
  <c r="E81" i="35"/>
  <c r="E82" i="35"/>
  <c r="E83" i="35"/>
  <c r="E84" i="35"/>
  <c r="E86" i="35"/>
  <c r="E87" i="35"/>
  <c r="E88" i="35"/>
  <c r="E89" i="35"/>
  <c r="E90" i="35"/>
  <c r="E91" i="35"/>
  <c r="E92" i="35"/>
  <c r="E93" i="35"/>
  <c r="E94" i="35"/>
  <c r="E95" i="35"/>
  <c r="E96" i="35"/>
  <c r="E97" i="35"/>
  <c r="E98" i="35"/>
  <c r="E99" i="35"/>
  <c r="E100" i="35"/>
  <c r="E101" i="35"/>
  <c r="E102" i="35"/>
  <c r="E103" i="35"/>
  <c r="E104" i="35"/>
  <c r="E105" i="35"/>
  <c r="E106" i="35"/>
  <c r="E107" i="35"/>
  <c r="E108" i="35"/>
  <c r="E109" i="35"/>
  <c r="E110" i="35"/>
  <c r="E111" i="35"/>
  <c r="E112" i="35"/>
  <c r="E113" i="35"/>
  <c r="E114" i="35"/>
  <c r="E115" i="35"/>
  <c r="E6" i="35"/>
  <c r="F7" i="35" l="1"/>
  <c r="F8" i="35"/>
  <c r="F9" i="35"/>
  <c r="F10" i="35"/>
  <c r="F11" i="35"/>
  <c r="F12" i="35"/>
  <c r="F13" i="35"/>
  <c r="F14" i="35"/>
  <c r="F15" i="35"/>
  <c r="F16" i="35"/>
  <c r="F17" i="35"/>
  <c r="F18" i="35"/>
  <c r="F19" i="35"/>
  <c r="F20" i="35"/>
  <c r="F21" i="35"/>
  <c r="F22" i="35"/>
  <c r="F23" i="35"/>
  <c r="F25" i="35"/>
  <c r="F26" i="35"/>
  <c r="F27" i="35"/>
  <c r="F28" i="35"/>
  <c r="F29" i="35"/>
  <c r="F30" i="35"/>
  <c r="F31" i="35"/>
  <c r="F32" i="35"/>
  <c r="F33" i="35"/>
  <c r="F34" i="35"/>
  <c r="F35" i="35"/>
  <c r="F36" i="35"/>
  <c r="F37" i="35"/>
  <c r="F38" i="35"/>
  <c r="F39" i="35"/>
  <c r="F40" i="35"/>
  <c r="F41" i="35"/>
  <c r="F42" i="35"/>
  <c r="F43" i="35"/>
  <c r="F44" i="35"/>
  <c r="F45" i="35"/>
  <c r="F46" i="35"/>
  <c r="F47" i="35"/>
  <c r="F48" i="35"/>
  <c r="F49" i="35"/>
  <c r="F50" i="35"/>
  <c r="F51" i="35"/>
  <c r="F52" i="35"/>
  <c r="F53" i="35"/>
  <c r="F54" i="35"/>
  <c r="F55" i="35"/>
  <c r="F56" i="35"/>
  <c r="F57" i="35"/>
  <c r="F58" i="35"/>
  <c r="F59" i="35"/>
  <c r="F60" i="35"/>
  <c r="F61" i="35"/>
  <c r="F62" i="35"/>
  <c r="F63" i="35"/>
  <c r="F64" i="35"/>
  <c r="F65" i="35"/>
  <c r="F66" i="35"/>
  <c r="F67" i="35"/>
  <c r="F68" i="35"/>
  <c r="F69" i="35"/>
  <c r="F70" i="35"/>
  <c r="F71" i="35"/>
  <c r="F72" i="35"/>
  <c r="F73" i="35"/>
  <c r="F74" i="35"/>
  <c r="F75" i="35"/>
  <c r="F76" i="35"/>
  <c r="F77" i="35"/>
  <c r="F78" i="35"/>
  <c r="F79" i="35"/>
  <c r="F80" i="35"/>
  <c r="F81" i="35"/>
  <c r="F82" i="35"/>
  <c r="F83" i="35"/>
  <c r="F84" i="35"/>
  <c r="F85" i="35"/>
  <c r="F86" i="35"/>
  <c r="F87" i="35"/>
  <c r="F88" i="35"/>
  <c r="F89" i="35"/>
  <c r="F90" i="35"/>
  <c r="F91" i="35"/>
  <c r="F92" i="35"/>
  <c r="F95" i="35"/>
  <c r="F96" i="35"/>
  <c r="F97" i="35"/>
  <c r="F98" i="35"/>
  <c r="F99" i="35"/>
  <c r="F100" i="35"/>
  <c r="F101" i="35"/>
  <c r="F102" i="35"/>
  <c r="F103" i="35"/>
  <c r="F104" i="35"/>
  <c r="F105" i="35"/>
  <c r="F106" i="35"/>
  <c r="F107" i="35"/>
  <c r="F108" i="35"/>
  <c r="F109" i="35"/>
  <c r="F110" i="35"/>
  <c r="F111" i="35"/>
  <c r="F112" i="35"/>
  <c r="F113" i="35"/>
  <c r="F114" i="35"/>
  <c r="F115" i="35"/>
  <c r="F6" i="35" l="1"/>
  <c r="E95" i="32" l="1"/>
  <c r="G58" i="32" l="1"/>
  <c r="G11" i="32"/>
  <c r="E10" i="32" l="1"/>
  <c r="F49" i="34" l="1"/>
  <c r="R72" i="32" l="1"/>
  <c r="P6" i="32"/>
  <c r="K75" i="32"/>
  <c r="K58" i="32"/>
  <c r="K59" i="32"/>
  <c r="M59" i="32"/>
  <c r="S98" i="32"/>
  <c r="P111" i="32"/>
  <c r="Q111" i="32"/>
  <c r="P112" i="32"/>
  <c r="P113" i="32"/>
  <c r="Q113" i="32"/>
  <c r="P114" i="32"/>
  <c r="Q114" i="32"/>
  <c r="P115" i="32"/>
  <c r="P93" i="32"/>
  <c r="P94" i="32"/>
  <c r="R94" i="32"/>
  <c r="P95" i="32"/>
  <c r="Q95" i="32"/>
  <c r="R95" i="32"/>
  <c r="P98" i="32"/>
  <c r="P99" i="32"/>
  <c r="P100" i="32"/>
  <c r="Q100" i="32"/>
  <c r="R100" i="32"/>
  <c r="P101" i="32"/>
  <c r="Q101" i="32"/>
  <c r="P102" i="32"/>
  <c r="P103" i="32"/>
  <c r="Q103" i="32"/>
  <c r="P104" i="32"/>
  <c r="Q104" i="32"/>
  <c r="P105" i="32"/>
  <c r="P106" i="32"/>
  <c r="P108" i="32"/>
  <c r="Q108" i="32"/>
  <c r="R108" i="32"/>
  <c r="Q110" i="32"/>
  <c r="P70" i="32"/>
  <c r="Q70" i="32"/>
  <c r="R70" i="32"/>
  <c r="P71" i="32"/>
  <c r="Q71" i="32"/>
  <c r="R71" i="32"/>
  <c r="P72" i="32"/>
  <c r="Q72" i="32"/>
  <c r="P73" i="32"/>
  <c r="Q73" i="32"/>
  <c r="P74" i="32"/>
  <c r="Q74" i="32"/>
  <c r="R74" i="32"/>
  <c r="P76" i="32"/>
  <c r="P77" i="32"/>
  <c r="Q77" i="32"/>
  <c r="R77" i="32"/>
  <c r="P78" i="32"/>
  <c r="P79" i="32"/>
  <c r="Q79" i="32"/>
  <c r="P80" i="32"/>
  <c r="P82" i="32"/>
  <c r="P83" i="32"/>
  <c r="Q83" i="32"/>
  <c r="P84" i="32"/>
  <c r="P85" i="32"/>
  <c r="Q85" i="32"/>
  <c r="R85" i="32"/>
  <c r="P86" i="32"/>
  <c r="Q86" i="32"/>
  <c r="P87" i="32"/>
  <c r="Q87" i="32"/>
  <c r="P88" i="32"/>
  <c r="P89" i="32"/>
  <c r="Q89" i="32"/>
  <c r="P90" i="32"/>
  <c r="P91" i="32"/>
  <c r="Q91" i="32"/>
  <c r="P92" i="32"/>
  <c r="Q92" i="32"/>
  <c r="R92" i="32"/>
  <c r="P43" i="32"/>
  <c r="Q43" i="32"/>
  <c r="R43" i="32"/>
  <c r="P44" i="32"/>
  <c r="Q44" i="32"/>
  <c r="R44" i="32"/>
  <c r="P45" i="32"/>
  <c r="Q45" i="32"/>
  <c r="P46" i="32"/>
  <c r="Q46" i="32"/>
  <c r="R46" i="32"/>
  <c r="P47" i="32"/>
  <c r="P48" i="32"/>
  <c r="P49" i="32"/>
  <c r="P50" i="32"/>
  <c r="P51" i="32"/>
  <c r="P52" i="32"/>
  <c r="Q52" i="32"/>
  <c r="R52" i="32"/>
  <c r="P54" i="32"/>
  <c r="P55" i="32"/>
  <c r="Q55" i="32"/>
  <c r="P56" i="32"/>
  <c r="Q56" i="32"/>
  <c r="P57" i="32"/>
  <c r="P58" i="32"/>
  <c r="Q58" i="32"/>
  <c r="R58" i="32"/>
  <c r="P59" i="32"/>
  <c r="Q59" i="32"/>
  <c r="P60" i="32"/>
  <c r="P61" i="32"/>
  <c r="P62" i="32"/>
  <c r="Q62" i="32"/>
  <c r="P63" i="32"/>
  <c r="P64" i="32"/>
  <c r="Q64" i="32"/>
  <c r="P65" i="32"/>
  <c r="P66" i="32"/>
  <c r="P67" i="32"/>
  <c r="P68" i="32"/>
  <c r="Q68" i="32"/>
  <c r="P69" i="32"/>
  <c r="P18" i="32"/>
  <c r="Q18" i="32"/>
  <c r="R18" i="32"/>
  <c r="P19" i="32"/>
  <c r="Q19" i="32"/>
  <c r="P20" i="32"/>
  <c r="P22" i="32"/>
  <c r="Q22" i="32"/>
  <c r="P23" i="32"/>
  <c r="Q23" i="32"/>
  <c r="R23" i="32"/>
  <c r="P24" i="32"/>
  <c r="P25" i="32"/>
  <c r="Q25" i="32"/>
  <c r="R25" i="32"/>
  <c r="P26" i="32"/>
  <c r="P27" i="32"/>
  <c r="P28" i="32"/>
  <c r="Q28" i="32"/>
  <c r="P29" i="32"/>
  <c r="Q29" i="32"/>
  <c r="R29" i="32"/>
  <c r="P30" i="32"/>
  <c r="Q30" i="32"/>
  <c r="P31" i="32"/>
  <c r="P32" i="32"/>
  <c r="Q32" i="32"/>
  <c r="P33" i="32"/>
  <c r="Q33" i="32"/>
  <c r="P34" i="32"/>
  <c r="Q34" i="32"/>
  <c r="P35" i="32"/>
  <c r="P37" i="32"/>
  <c r="P38" i="32"/>
  <c r="P39" i="32"/>
  <c r="P40" i="32"/>
  <c r="P41" i="32"/>
  <c r="P42" i="32"/>
  <c r="Q42" i="32"/>
  <c r="R42" i="32"/>
  <c r="P8" i="32"/>
  <c r="Q8" i="32"/>
  <c r="P9" i="32"/>
  <c r="Q9" i="32"/>
  <c r="R9" i="32"/>
  <c r="P10" i="32"/>
  <c r="P11" i="32"/>
  <c r="Q11" i="32"/>
  <c r="P12" i="32"/>
  <c r="P13" i="32"/>
  <c r="Q13" i="32"/>
  <c r="P14" i="32"/>
  <c r="P15" i="32"/>
  <c r="P16" i="32"/>
  <c r="P7" i="32"/>
  <c r="P7" i="34"/>
  <c r="E103" i="32" l="1"/>
  <c r="E104" i="32"/>
  <c r="E105" i="32"/>
  <c r="E106" i="32"/>
  <c r="E107" i="32"/>
  <c r="E108" i="32"/>
  <c r="E109" i="32"/>
  <c r="E110" i="32"/>
  <c r="E111" i="32"/>
  <c r="E112" i="32"/>
  <c r="E113" i="32"/>
  <c r="E114" i="32"/>
  <c r="E115" i="32"/>
  <c r="E77" i="32"/>
  <c r="E78" i="32"/>
  <c r="E79" i="32"/>
  <c r="E80" i="32"/>
  <c r="E81" i="32"/>
  <c r="E82" i="32"/>
  <c r="E83" i="32"/>
  <c r="E84" i="32"/>
  <c r="E85" i="32"/>
  <c r="E86" i="32"/>
  <c r="E87" i="32"/>
  <c r="E88" i="32"/>
  <c r="E89" i="32"/>
  <c r="E90" i="32"/>
  <c r="E91" i="32"/>
  <c r="E92" i="32"/>
  <c r="E93" i="32"/>
  <c r="E94" i="32"/>
  <c r="E96" i="32"/>
  <c r="E97" i="32"/>
  <c r="E98" i="32"/>
  <c r="E99" i="32"/>
  <c r="E100" i="32"/>
  <c r="E102" i="32"/>
  <c r="E58" i="32"/>
  <c r="E59" i="32"/>
  <c r="E60" i="32"/>
  <c r="E61" i="32"/>
  <c r="E101" i="32"/>
  <c r="E62" i="32"/>
  <c r="E63" i="32"/>
  <c r="E64" i="32"/>
  <c r="E65" i="32"/>
  <c r="E66" i="32"/>
  <c r="E67" i="32"/>
  <c r="E68" i="32"/>
  <c r="E69" i="32"/>
  <c r="E70" i="32"/>
  <c r="E71" i="32"/>
  <c r="E72" i="32"/>
  <c r="E73" i="32"/>
  <c r="E74" i="32"/>
  <c r="E75" i="32"/>
  <c r="E76" i="32"/>
  <c r="E39" i="32"/>
  <c r="E40" i="32"/>
  <c r="E41" i="32"/>
  <c r="E42" i="32"/>
  <c r="E43" i="32"/>
  <c r="E44" i="32"/>
  <c r="E45" i="32"/>
  <c r="E46" i="32"/>
  <c r="E47" i="32"/>
  <c r="E48" i="32"/>
  <c r="E49" i="32"/>
  <c r="E50" i="32"/>
  <c r="E51" i="32"/>
  <c r="E52" i="32"/>
  <c r="E53" i="32"/>
  <c r="E54" i="32"/>
  <c r="E55" i="32"/>
  <c r="E56" i="32"/>
  <c r="E57" i="32"/>
  <c r="E14" i="32"/>
  <c r="E15" i="32"/>
  <c r="E16" i="32"/>
  <c r="E17" i="32"/>
  <c r="E18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38" i="32"/>
  <c r="E7" i="32"/>
  <c r="E8" i="32"/>
  <c r="E9" i="32"/>
  <c r="E11" i="32"/>
  <c r="E12" i="32"/>
  <c r="E13" i="32"/>
  <c r="E6" i="32"/>
  <c r="E10" i="34"/>
  <c r="S9" i="32"/>
  <c r="T9" i="32"/>
  <c r="S10" i="32"/>
  <c r="S11" i="32"/>
  <c r="T11" i="32"/>
  <c r="S12" i="32"/>
  <c r="S13" i="32"/>
  <c r="T13" i="32"/>
  <c r="S14" i="32"/>
  <c r="S15" i="32"/>
  <c r="S16" i="32"/>
  <c r="S17" i="32"/>
  <c r="T17" i="32"/>
  <c r="S18" i="32"/>
  <c r="T18" i="32"/>
  <c r="S19" i="32"/>
  <c r="T19" i="32"/>
  <c r="S20" i="32"/>
  <c r="S22" i="32"/>
  <c r="T22" i="32"/>
  <c r="S23" i="32"/>
  <c r="T23" i="32"/>
  <c r="S24" i="32"/>
  <c r="S25" i="32"/>
  <c r="T25" i="32"/>
  <c r="S26" i="32"/>
  <c r="S27" i="32"/>
  <c r="S28" i="32"/>
  <c r="T28" i="32"/>
  <c r="S29" i="32"/>
  <c r="T29" i="32"/>
  <c r="S30" i="32"/>
  <c r="T30" i="32"/>
  <c r="S31" i="32"/>
  <c r="S32" i="32"/>
  <c r="T32" i="32"/>
  <c r="S33" i="32"/>
  <c r="T33" i="32"/>
  <c r="S34" i="32"/>
  <c r="S35" i="32"/>
  <c r="S36" i="32"/>
  <c r="S37" i="32"/>
  <c r="T37" i="32"/>
  <c r="S38" i="32"/>
  <c r="S39" i="32"/>
  <c r="S40" i="32"/>
  <c r="S41" i="32"/>
  <c r="S42" i="32"/>
  <c r="T42" i="32"/>
  <c r="S43" i="32"/>
  <c r="T43" i="32"/>
  <c r="S44" i="32"/>
  <c r="T44" i="32"/>
  <c r="S45" i="32"/>
  <c r="T45" i="32"/>
  <c r="S46" i="32"/>
  <c r="T46" i="32"/>
  <c r="S47" i="32"/>
  <c r="S48" i="32"/>
  <c r="T48" i="32"/>
  <c r="S49" i="32"/>
  <c r="S50" i="32"/>
  <c r="S51" i="32"/>
  <c r="S52" i="32"/>
  <c r="T52" i="32"/>
  <c r="S53" i="32"/>
  <c r="S54" i="32"/>
  <c r="S55" i="32"/>
  <c r="T55" i="32"/>
  <c r="S56" i="32"/>
  <c r="T56" i="32"/>
  <c r="S57" i="32"/>
  <c r="T57" i="32"/>
  <c r="S58" i="32"/>
  <c r="T58" i="32"/>
  <c r="S59" i="32"/>
  <c r="T59" i="32"/>
  <c r="S61" i="32"/>
  <c r="S101" i="32"/>
  <c r="T101" i="32"/>
  <c r="S62" i="32"/>
  <c r="T62" i="32"/>
  <c r="S64" i="32"/>
  <c r="T64" i="32"/>
  <c r="S65" i="32"/>
  <c r="S66" i="32"/>
  <c r="S67" i="32"/>
  <c r="T67" i="32"/>
  <c r="S68" i="32"/>
  <c r="T68" i="32"/>
  <c r="S69" i="32"/>
  <c r="S70" i="32"/>
  <c r="T70" i="32"/>
  <c r="S71" i="32"/>
  <c r="T71" i="32"/>
  <c r="S72" i="32"/>
  <c r="T72" i="32"/>
  <c r="S73" i="32"/>
  <c r="T73" i="32"/>
  <c r="S74" i="32"/>
  <c r="T74" i="32"/>
  <c r="S75" i="32"/>
  <c r="T75" i="32"/>
  <c r="S76" i="32"/>
  <c r="S77" i="32"/>
  <c r="T77" i="32"/>
  <c r="S78" i="32"/>
  <c r="S79" i="32"/>
  <c r="T79" i="32"/>
  <c r="S80" i="32"/>
  <c r="S81" i="32"/>
  <c r="S82" i="32"/>
  <c r="S83" i="32"/>
  <c r="T83" i="32"/>
  <c r="S84" i="32"/>
  <c r="S85" i="32"/>
  <c r="T85" i="32"/>
  <c r="S86" i="32"/>
  <c r="T86" i="32"/>
  <c r="S87" i="32"/>
  <c r="T87" i="32"/>
  <c r="S88" i="32"/>
  <c r="S89" i="32"/>
  <c r="T89" i="32"/>
  <c r="S90" i="32"/>
  <c r="S91" i="32"/>
  <c r="T91" i="32"/>
  <c r="S93" i="32"/>
  <c r="S94" i="32"/>
  <c r="S95" i="32"/>
  <c r="T95" i="32"/>
  <c r="S96" i="32"/>
  <c r="S99" i="32"/>
  <c r="S100" i="32"/>
  <c r="T100" i="32"/>
  <c r="S102" i="32"/>
  <c r="S103" i="32"/>
  <c r="T103" i="32"/>
  <c r="S104" i="32"/>
  <c r="T104" i="32"/>
  <c r="S105" i="32"/>
  <c r="S106" i="32"/>
  <c r="S107" i="32"/>
  <c r="S108" i="32"/>
  <c r="T108" i="32"/>
  <c r="S109" i="32"/>
  <c r="T109" i="32"/>
  <c r="S110" i="32"/>
  <c r="T110" i="32"/>
  <c r="S111" i="32"/>
  <c r="S112" i="32"/>
  <c r="S113" i="32"/>
  <c r="T113" i="32"/>
  <c r="S114" i="32"/>
  <c r="T114" i="32"/>
  <c r="S115" i="32"/>
  <c r="T115" i="32"/>
  <c r="S7" i="32"/>
  <c r="T7" i="32"/>
  <c r="S8" i="32"/>
  <c r="T8" i="32"/>
  <c r="S6" i="32"/>
  <c r="L7" i="32"/>
  <c r="O7" i="32"/>
  <c r="L8" i="32"/>
  <c r="M8" i="32"/>
  <c r="O8" i="32"/>
  <c r="L9" i="32"/>
  <c r="M9" i="32"/>
  <c r="N9" i="32"/>
  <c r="O9" i="32"/>
  <c r="L10" i="32"/>
  <c r="O10" i="32"/>
  <c r="L11" i="32"/>
  <c r="M11" i="32"/>
  <c r="O11" i="32"/>
  <c r="L12" i="32"/>
  <c r="O12" i="32"/>
  <c r="L13" i="32"/>
  <c r="M13" i="32"/>
  <c r="O13" i="32"/>
  <c r="L14" i="32"/>
  <c r="O14" i="32"/>
  <c r="L15" i="32"/>
  <c r="O15" i="32"/>
  <c r="L16" i="32"/>
  <c r="O16" i="32"/>
  <c r="O17" i="32"/>
  <c r="L18" i="32"/>
  <c r="M18" i="32"/>
  <c r="N18" i="32"/>
  <c r="O18" i="32"/>
  <c r="L19" i="32"/>
  <c r="M19" i="32"/>
  <c r="O19" i="32"/>
  <c r="L20" i="32"/>
  <c r="L22" i="32"/>
  <c r="M22" i="32"/>
  <c r="O22" i="32"/>
  <c r="L23" i="32"/>
  <c r="M23" i="32"/>
  <c r="N23" i="32"/>
  <c r="O23" i="32"/>
  <c r="L24" i="32"/>
  <c r="O24" i="32"/>
  <c r="L25" i="32"/>
  <c r="M25" i="32"/>
  <c r="N25" i="32"/>
  <c r="O25" i="32"/>
  <c r="L26" i="32"/>
  <c r="O26" i="32"/>
  <c r="L27" i="32"/>
  <c r="O27" i="32"/>
  <c r="L28" i="32"/>
  <c r="M28" i="32"/>
  <c r="O28" i="32"/>
  <c r="L29" i="32"/>
  <c r="M29" i="32"/>
  <c r="N29" i="32"/>
  <c r="O29" i="32"/>
  <c r="L30" i="32"/>
  <c r="M30" i="32"/>
  <c r="O30" i="32"/>
  <c r="L31" i="32"/>
  <c r="L32" i="32"/>
  <c r="M32" i="32"/>
  <c r="O32" i="32"/>
  <c r="L33" i="32"/>
  <c r="M33" i="32"/>
  <c r="O33" i="32"/>
  <c r="L34" i="32"/>
  <c r="M34" i="32"/>
  <c r="O34" i="32"/>
  <c r="L35" i="32"/>
  <c r="O35" i="32"/>
  <c r="L37" i="32"/>
  <c r="O37" i="32"/>
  <c r="L38" i="32"/>
  <c r="O38" i="32"/>
  <c r="L39" i="32"/>
  <c r="O39" i="32"/>
  <c r="L40" i="32"/>
  <c r="L41" i="32"/>
  <c r="O41" i="32"/>
  <c r="L42" i="32"/>
  <c r="M42" i="32"/>
  <c r="N42" i="32"/>
  <c r="O42" i="32"/>
  <c r="L43" i="32"/>
  <c r="M43" i="32"/>
  <c r="N43" i="32"/>
  <c r="O43" i="32"/>
  <c r="L44" i="32"/>
  <c r="M44" i="32"/>
  <c r="N44" i="32"/>
  <c r="O44" i="32"/>
  <c r="L45" i="32"/>
  <c r="M45" i="32"/>
  <c r="O45" i="32"/>
  <c r="L46" i="32"/>
  <c r="M46" i="32"/>
  <c r="N46" i="32"/>
  <c r="O46" i="32"/>
  <c r="L47" i="32"/>
  <c r="L48" i="32"/>
  <c r="O48" i="32"/>
  <c r="L49" i="32"/>
  <c r="O49" i="32"/>
  <c r="L50" i="32"/>
  <c r="L51" i="32"/>
  <c r="O51" i="32"/>
  <c r="L52" i="32"/>
  <c r="M52" i="32"/>
  <c r="N52" i="32"/>
  <c r="O52" i="32"/>
  <c r="L54" i="32"/>
  <c r="O54" i="32"/>
  <c r="L55" i="32"/>
  <c r="M55" i="32"/>
  <c r="O55" i="32"/>
  <c r="L56" i="32"/>
  <c r="M56" i="32"/>
  <c r="O56" i="32"/>
  <c r="L57" i="32"/>
  <c r="O57" i="32"/>
  <c r="L58" i="32"/>
  <c r="M58" i="32"/>
  <c r="N58" i="32"/>
  <c r="O58" i="32"/>
  <c r="L59" i="32"/>
  <c r="O59" i="32"/>
  <c r="L60" i="32"/>
  <c r="L61" i="32"/>
  <c r="O61" i="32"/>
  <c r="L101" i="32"/>
  <c r="M101" i="32"/>
  <c r="L62" i="32"/>
  <c r="M62" i="32"/>
  <c r="O62" i="32"/>
  <c r="L63" i="32"/>
  <c r="O63" i="32"/>
  <c r="L64" i="32"/>
  <c r="M64" i="32"/>
  <c r="O64" i="32"/>
  <c r="L65" i="32"/>
  <c r="O65" i="32"/>
  <c r="L66" i="32"/>
  <c r="O66" i="32"/>
  <c r="L67" i="32"/>
  <c r="O67" i="32"/>
  <c r="L68" i="32"/>
  <c r="M68" i="32"/>
  <c r="O68" i="32"/>
  <c r="L69" i="32"/>
  <c r="O69" i="32"/>
  <c r="L70" i="32"/>
  <c r="M70" i="32"/>
  <c r="N70" i="32"/>
  <c r="O70" i="32"/>
  <c r="L71" i="32"/>
  <c r="M71" i="32"/>
  <c r="N71" i="32"/>
  <c r="O71" i="32"/>
  <c r="L72" i="32"/>
  <c r="M72" i="32"/>
  <c r="N72" i="32"/>
  <c r="O72" i="32"/>
  <c r="L73" i="32"/>
  <c r="M73" i="32"/>
  <c r="O73" i="32"/>
  <c r="L74" i="32"/>
  <c r="M74" i="32"/>
  <c r="N74" i="32"/>
  <c r="O74" i="32"/>
  <c r="O75" i="32"/>
  <c r="L76" i="32"/>
  <c r="L77" i="32"/>
  <c r="M77" i="32"/>
  <c r="N77" i="32"/>
  <c r="O77" i="32"/>
  <c r="L78" i="32"/>
  <c r="O78" i="32"/>
  <c r="L79" i="32"/>
  <c r="M79" i="32"/>
  <c r="O79" i="32"/>
  <c r="L80" i="32"/>
  <c r="O80" i="32"/>
  <c r="L82" i="32"/>
  <c r="O82" i="32"/>
  <c r="L83" i="32"/>
  <c r="M83" i="32"/>
  <c r="O83" i="32"/>
  <c r="L84" i="32"/>
  <c r="O84" i="32"/>
  <c r="L85" i="32"/>
  <c r="M85" i="32"/>
  <c r="N85" i="32"/>
  <c r="O85" i="32"/>
  <c r="L86" i="32"/>
  <c r="M86" i="32"/>
  <c r="O86" i="32"/>
  <c r="L87" i="32"/>
  <c r="M87" i="32"/>
  <c r="O87" i="32"/>
  <c r="L88" i="32"/>
  <c r="L89" i="32"/>
  <c r="M89" i="32"/>
  <c r="O89" i="32"/>
  <c r="L90" i="32"/>
  <c r="L91" i="32"/>
  <c r="M91" i="32"/>
  <c r="O91" i="32"/>
  <c r="L92" i="32"/>
  <c r="M92" i="32"/>
  <c r="N92" i="32"/>
  <c r="O92" i="32"/>
  <c r="L93" i="32"/>
  <c r="O93" i="32"/>
  <c r="L94" i="32"/>
  <c r="N94" i="32"/>
  <c r="O94" i="32"/>
  <c r="L95" i="32"/>
  <c r="M95" i="32"/>
  <c r="N95" i="32"/>
  <c r="O95" i="32"/>
  <c r="L98" i="32"/>
  <c r="L99" i="32"/>
  <c r="O99" i="32"/>
  <c r="L100" i="32"/>
  <c r="M100" i="32"/>
  <c r="N100" i="32"/>
  <c r="O100" i="32"/>
  <c r="L102" i="32"/>
  <c r="L103" i="32"/>
  <c r="M103" i="32"/>
  <c r="O103" i="32"/>
  <c r="L104" i="32"/>
  <c r="M104" i="32"/>
  <c r="O104" i="32"/>
  <c r="L105" i="32"/>
  <c r="L106" i="32"/>
  <c r="O106" i="32"/>
  <c r="L108" i="32"/>
  <c r="M108" i="32"/>
  <c r="N108" i="32"/>
  <c r="O108" i="32"/>
  <c r="M110" i="32"/>
  <c r="O110" i="32"/>
  <c r="L111" i="32"/>
  <c r="M111" i="32"/>
  <c r="O111" i="32"/>
  <c r="L112" i="32"/>
  <c r="O112" i="32"/>
  <c r="L113" i="32"/>
  <c r="M113" i="32"/>
  <c r="O113" i="32"/>
  <c r="L114" i="32"/>
  <c r="M114" i="32"/>
  <c r="O114" i="32"/>
  <c r="L115" i="32"/>
  <c r="O115" i="32"/>
  <c r="O6" i="32"/>
  <c r="L6" i="32"/>
  <c r="H35" i="32"/>
  <c r="K35" i="32"/>
  <c r="H37" i="32"/>
  <c r="K37" i="32"/>
  <c r="H38" i="32"/>
  <c r="K38" i="32"/>
  <c r="H39" i="32"/>
  <c r="K39" i="32"/>
  <c r="H40" i="32"/>
  <c r="H41" i="32"/>
  <c r="K41" i="32"/>
  <c r="H42" i="32"/>
  <c r="I42" i="32"/>
  <c r="J42" i="32"/>
  <c r="K42" i="32"/>
  <c r="H43" i="32"/>
  <c r="I43" i="32"/>
  <c r="J43" i="32"/>
  <c r="K43" i="32"/>
  <c r="H44" i="32"/>
  <c r="I44" i="32"/>
  <c r="J44" i="32"/>
  <c r="K44" i="32"/>
  <c r="H45" i="32"/>
  <c r="I45" i="32"/>
  <c r="K45" i="32"/>
  <c r="H46" i="32"/>
  <c r="I46" i="32"/>
  <c r="J46" i="32"/>
  <c r="K46" i="32"/>
  <c r="H47" i="32"/>
  <c r="H48" i="32"/>
  <c r="K48" i="32"/>
  <c r="H49" i="32"/>
  <c r="K49" i="32"/>
  <c r="H50" i="32"/>
  <c r="H51" i="32"/>
  <c r="K51" i="32"/>
  <c r="H52" i="32"/>
  <c r="I52" i="32"/>
  <c r="J52" i="32"/>
  <c r="K52" i="32"/>
  <c r="H54" i="32"/>
  <c r="K54" i="32"/>
  <c r="H55" i="32"/>
  <c r="I55" i="32"/>
  <c r="K55" i="32"/>
  <c r="H56" i="32"/>
  <c r="I56" i="32"/>
  <c r="K56" i="32"/>
  <c r="H57" i="32"/>
  <c r="K57" i="32"/>
  <c r="H58" i="32"/>
  <c r="I58" i="32"/>
  <c r="J58" i="32"/>
  <c r="H59" i="32"/>
  <c r="I59" i="32"/>
  <c r="H60" i="32"/>
  <c r="H61" i="32"/>
  <c r="K61" i="32"/>
  <c r="H101" i="32"/>
  <c r="I101" i="32"/>
  <c r="H62" i="32"/>
  <c r="I62" i="32"/>
  <c r="K62" i="32"/>
  <c r="H63" i="32"/>
  <c r="K63" i="32"/>
  <c r="H64" i="32"/>
  <c r="I64" i="32"/>
  <c r="K64" i="32"/>
  <c r="H65" i="32"/>
  <c r="K65" i="32"/>
  <c r="H66" i="32"/>
  <c r="K66" i="32"/>
  <c r="H67" i="32"/>
  <c r="K67" i="32"/>
  <c r="H68" i="32"/>
  <c r="I68" i="32"/>
  <c r="K68" i="32"/>
  <c r="H69" i="32"/>
  <c r="K69" i="32"/>
  <c r="H70" i="32"/>
  <c r="I70" i="32"/>
  <c r="J70" i="32"/>
  <c r="K70" i="32"/>
  <c r="H71" i="32"/>
  <c r="I71" i="32"/>
  <c r="J71" i="32"/>
  <c r="K71" i="32"/>
  <c r="H72" i="32"/>
  <c r="I72" i="32"/>
  <c r="J72" i="32"/>
  <c r="K72" i="32"/>
  <c r="H73" i="32"/>
  <c r="I73" i="32"/>
  <c r="K73" i="32"/>
  <c r="H74" i="32"/>
  <c r="I74" i="32"/>
  <c r="J74" i="32"/>
  <c r="K74" i="32"/>
  <c r="H76" i="32"/>
  <c r="H77" i="32"/>
  <c r="I77" i="32"/>
  <c r="J77" i="32"/>
  <c r="K77" i="32"/>
  <c r="H78" i="32"/>
  <c r="K78" i="32"/>
  <c r="H79" i="32"/>
  <c r="I79" i="32"/>
  <c r="K79" i="32"/>
  <c r="H80" i="32"/>
  <c r="K80" i="32"/>
  <c r="H82" i="32"/>
  <c r="K82" i="32"/>
  <c r="H83" i="32"/>
  <c r="I83" i="32"/>
  <c r="K83" i="32"/>
  <c r="H84" i="32"/>
  <c r="K84" i="32"/>
  <c r="H85" i="32"/>
  <c r="I85" i="32"/>
  <c r="J85" i="32"/>
  <c r="K85" i="32"/>
  <c r="H86" i="32"/>
  <c r="I86" i="32"/>
  <c r="K86" i="32"/>
  <c r="H87" i="32"/>
  <c r="I87" i="32"/>
  <c r="K87" i="32"/>
  <c r="H88" i="32"/>
  <c r="H89" i="32"/>
  <c r="I89" i="32"/>
  <c r="K89" i="32"/>
  <c r="H90" i="32"/>
  <c r="H91" i="32"/>
  <c r="I91" i="32"/>
  <c r="K91" i="32"/>
  <c r="H92" i="32"/>
  <c r="I92" i="32"/>
  <c r="J92" i="32"/>
  <c r="K92" i="32"/>
  <c r="H93" i="32"/>
  <c r="K93" i="32"/>
  <c r="H94" i="32"/>
  <c r="J94" i="32"/>
  <c r="K94" i="32"/>
  <c r="H95" i="32"/>
  <c r="I95" i="32"/>
  <c r="J95" i="32"/>
  <c r="K95" i="32"/>
  <c r="H98" i="32"/>
  <c r="H99" i="32"/>
  <c r="K99" i="32"/>
  <c r="H100" i="32"/>
  <c r="I100" i="32"/>
  <c r="J100" i="32"/>
  <c r="K100" i="32"/>
  <c r="H102" i="32"/>
  <c r="H103" i="32"/>
  <c r="I103" i="32"/>
  <c r="K103" i="32"/>
  <c r="H104" i="32"/>
  <c r="I104" i="32"/>
  <c r="K104" i="32"/>
  <c r="H105" i="32"/>
  <c r="H106" i="32"/>
  <c r="K106" i="32"/>
  <c r="H108" i="32"/>
  <c r="I108" i="32"/>
  <c r="J108" i="32"/>
  <c r="K108" i="32"/>
  <c r="I110" i="32"/>
  <c r="K110" i="32"/>
  <c r="H111" i="32"/>
  <c r="I111" i="32"/>
  <c r="K111" i="32"/>
  <c r="H112" i="32"/>
  <c r="K112" i="32"/>
  <c r="H113" i="32"/>
  <c r="I113" i="32"/>
  <c r="K113" i="32"/>
  <c r="H114" i="32"/>
  <c r="I114" i="32"/>
  <c r="K114" i="32"/>
  <c r="H115" i="32"/>
  <c r="K115" i="32"/>
  <c r="K34" i="32"/>
  <c r="H24" i="32"/>
  <c r="K24" i="32"/>
  <c r="H25" i="32"/>
  <c r="I25" i="32"/>
  <c r="J25" i="32"/>
  <c r="K25" i="32"/>
  <c r="H26" i="32"/>
  <c r="K26" i="32"/>
  <c r="H27" i="32"/>
  <c r="K27" i="32"/>
  <c r="H28" i="32"/>
  <c r="I28" i="32"/>
  <c r="K28" i="32"/>
  <c r="H29" i="32"/>
  <c r="I29" i="32"/>
  <c r="J29" i="32"/>
  <c r="K29" i="32"/>
  <c r="H30" i="32"/>
  <c r="I30" i="32"/>
  <c r="K30" i="32"/>
  <c r="H31" i="32"/>
  <c r="H32" i="32"/>
  <c r="I32" i="32"/>
  <c r="K32" i="32"/>
  <c r="H33" i="32"/>
  <c r="I33" i="32"/>
  <c r="K33" i="32"/>
  <c r="H34" i="32"/>
  <c r="I34" i="32"/>
  <c r="H7" i="32"/>
  <c r="K7" i="32"/>
  <c r="H8" i="32"/>
  <c r="I8" i="32"/>
  <c r="K8" i="32"/>
  <c r="H9" i="32"/>
  <c r="I9" i="32"/>
  <c r="J9" i="32"/>
  <c r="K9" i="32"/>
  <c r="H10" i="32"/>
  <c r="K10" i="32"/>
  <c r="H11" i="32"/>
  <c r="I11" i="32"/>
  <c r="K11" i="32"/>
  <c r="H12" i="32"/>
  <c r="K12" i="32"/>
  <c r="H13" i="32"/>
  <c r="I13" i="32"/>
  <c r="K13" i="32"/>
  <c r="H14" i="32"/>
  <c r="K14" i="32"/>
  <c r="H15" i="32"/>
  <c r="K15" i="32"/>
  <c r="H16" i="32"/>
  <c r="K16" i="32"/>
  <c r="K17" i="32"/>
  <c r="H18" i="32"/>
  <c r="I18" i="32"/>
  <c r="J18" i="32"/>
  <c r="K18" i="32"/>
  <c r="H19" i="32"/>
  <c r="I19" i="32"/>
  <c r="K19" i="32"/>
  <c r="H20" i="32"/>
  <c r="H22" i="32"/>
  <c r="I22" i="32"/>
  <c r="K22" i="32"/>
  <c r="H23" i="32"/>
  <c r="I23" i="32"/>
  <c r="J23" i="32"/>
  <c r="K23" i="32"/>
  <c r="K6" i="32"/>
  <c r="H6" i="32"/>
  <c r="T111" i="34"/>
  <c r="S111" i="34"/>
  <c r="P111" i="34"/>
  <c r="O111" i="34"/>
  <c r="L111" i="34"/>
  <c r="K111" i="34"/>
  <c r="H111" i="34"/>
  <c r="G111" i="34"/>
  <c r="F111" i="34"/>
  <c r="E111" i="34"/>
  <c r="T110" i="34"/>
  <c r="S110" i="34"/>
  <c r="Q110" i="34"/>
  <c r="P110" i="34"/>
  <c r="O110" i="34"/>
  <c r="M110" i="34"/>
  <c r="L110" i="34"/>
  <c r="K110" i="34"/>
  <c r="I110" i="34"/>
  <c r="H110" i="34"/>
  <c r="G110" i="34"/>
  <c r="F110" i="34"/>
  <c r="E110" i="34"/>
  <c r="T109" i="34"/>
  <c r="S109" i="34"/>
  <c r="R109" i="34"/>
  <c r="Q109" i="34"/>
  <c r="P109" i="34"/>
  <c r="O109" i="34"/>
  <c r="N109" i="34"/>
  <c r="M109" i="34"/>
  <c r="L109" i="34"/>
  <c r="K109" i="34"/>
  <c r="J109" i="34"/>
  <c r="I109" i="34"/>
  <c r="H109" i="34"/>
  <c r="G109" i="34"/>
  <c r="F109" i="34"/>
  <c r="E109" i="34"/>
  <c r="S108" i="34"/>
  <c r="P108" i="34"/>
  <c r="O108" i="34"/>
  <c r="L108" i="34"/>
  <c r="K108" i="34"/>
  <c r="H108" i="34"/>
  <c r="G108" i="34"/>
  <c r="F108" i="34"/>
  <c r="E108" i="34"/>
  <c r="T107" i="34"/>
  <c r="S107" i="34"/>
  <c r="R107" i="34"/>
  <c r="Q107" i="34"/>
  <c r="P107" i="34"/>
  <c r="O107" i="34"/>
  <c r="N107" i="34"/>
  <c r="M107" i="34"/>
  <c r="L107" i="34"/>
  <c r="K107" i="34"/>
  <c r="J107" i="34"/>
  <c r="I107" i="34"/>
  <c r="H107" i="34"/>
  <c r="G107" i="34"/>
  <c r="F107" i="34"/>
  <c r="E107" i="34"/>
  <c r="T106" i="34"/>
  <c r="S106" i="34"/>
  <c r="Q106" i="34"/>
  <c r="P106" i="34"/>
  <c r="M106" i="34"/>
  <c r="L106" i="34"/>
  <c r="I106" i="34"/>
  <c r="H106" i="34"/>
  <c r="G106" i="34"/>
  <c r="F106" i="34"/>
  <c r="E106" i="34"/>
  <c r="T105" i="34"/>
  <c r="S105" i="34"/>
  <c r="R105" i="34"/>
  <c r="Q105" i="34"/>
  <c r="P105" i="34"/>
  <c r="O105" i="34"/>
  <c r="N105" i="34"/>
  <c r="M105" i="34"/>
  <c r="L105" i="34"/>
  <c r="K105" i="34"/>
  <c r="J105" i="34"/>
  <c r="I105" i="34"/>
  <c r="H105" i="34"/>
  <c r="G105" i="34"/>
  <c r="F105" i="34"/>
  <c r="E105" i="34"/>
  <c r="T104" i="34"/>
  <c r="S104" i="34"/>
  <c r="R104" i="34"/>
  <c r="Q104" i="34"/>
  <c r="P104" i="34"/>
  <c r="O104" i="34"/>
  <c r="N104" i="34"/>
  <c r="M104" i="34"/>
  <c r="L104" i="34"/>
  <c r="K104" i="34"/>
  <c r="J104" i="34"/>
  <c r="I104" i="34"/>
  <c r="H104" i="34"/>
  <c r="G104" i="34"/>
  <c r="F104" i="34"/>
  <c r="E104" i="34"/>
  <c r="S103" i="34"/>
  <c r="P103" i="34"/>
  <c r="O103" i="34"/>
  <c r="L103" i="34"/>
  <c r="K103" i="34"/>
  <c r="H103" i="34"/>
  <c r="G103" i="34"/>
  <c r="F103" i="34"/>
  <c r="E103" i="34"/>
  <c r="T102" i="34"/>
  <c r="S102" i="34"/>
  <c r="R102" i="34"/>
  <c r="Q102" i="34"/>
  <c r="P102" i="34"/>
  <c r="O102" i="34"/>
  <c r="N102" i="34"/>
  <c r="M102" i="34"/>
  <c r="L102" i="34"/>
  <c r="K102" i="34"/>
  <c r="J102" i="34"/>
  <c r="I102" i="34"/>
  <c r="H102" i="34"/>
  <c r="G102" i="34"/>
  <c r="F102" i="34"/>
  <c r="E102" i="34"/>
  <c r="S101" i="34"/>
  <c r="P101" i="34"/>
  <c r="O101" i="34"/>
  <c r="L101" i="34"/>
  <c r="K101" i="34"/>
  <c r="H101" i="34"/>
  <c r="G101" i="34"/>
  <c r="F101" i="34"/>
  <c r="E101" i="34"/>
  <c r="T100" i="34"/>
  <c r="S100" i="34"/>
  <c r="Q100" i="34"/>
  <c r="P100" i="34"/>
  <c r="O100" i="34"/>
  <c r="M100" i="34"/>
  <c r="L100" i="34"/>
  <c r="K100" i="34"/>
  <c r="I100" i="34"/>
  <c r="H100" i="34"/>
  <c r="G100" i="34"/>
  <c r="F100" i="34"/>
  <c r="E100" i="34"/>
  <c r="T99" i="34"/>
  <c r="S99" i="34"/>
  <c r="Q99" i="34"/>
  <c r="P99" i="34"/>
  <c r="O99" i="34"/>
  <c r="M99" i="34"/>
  <c r="L99" i="34"/>
  <c r="K99" i="34"/>
  <c r="I99" i="34"/>
  <c r="H99" i="34"/>
  <c r="G99" i="34"/>
  <c r="F99" i="34"/>
  <c r="E99" i="34"/>
  <c r="S98" i="34"/>
  <c r="P98" i="34"/>
  <c r="L98" i="34"/>
  <c r="H98" i="34"/>
  <c r="G98" i="34"/>
  <c r="F98" i="34"/>
  <c r="E98" i="34"/>
  <c r="T97" i="34"/>
  <c r="S97" i="34"/>
  <c r="Q97" i="34"/>
  <c r="P97" i="34"/>
  <c r="O97" i="34"/>
  <c r="M97" i="34"/>
  <c r="L97" i="34"/>
  <c r="K97" i="34"/>
  <c r="I97" i="34"/>
  <c r="H97" i="34"/>
  <c r="G97" i="34"/>
  <c r="F97" i="34"/>
  <c r="E97" i="34"/>
  <c r="T96" i="34"/>
  <c r="S96" i="34"/>
  <c r="R96" i="34"/>
  <c r="Q96" i="34"/>
  <c r="P96" i="34"/>
  <c r="O96" i="34"/>
  <c r="N96" i="34"/>
  <c r="M96" i="34"/>
  <c r="L96" i="34"/>
  <c r="K96" i="34"/>
  <c r="J96" i="34"/>
  <c r="I96" i="34"/>
  <c r="H96" i="34"/>
  <c r="G96" i="34"/>
  <c r="F96" i="34"/>
  <c r="E96" i="34"/>
  <c r="S95" i="34"/>
  <c r="P95" i="34"/>
  <c r="O95" i="34"/>
  <c r="L95" i="34"/>
  <c r="K95" i="34"/>
  <c r="H95" i="34"/>
  <c r="G95" i="34"/>
  <c r="F95" i="34"/>
  <c r="E95" i="34"/>
  <c r="S94" i="34"/>
  <c r="P94" i="34"/>
  <c r="L94" i="34"/>
  <c r="H94" i="34"/>
  <c r="G94" i="34"/>
  <c r="F94" i="34"/>
  <c r="E94" i="34"/>
  <c r="F93" i="34"/>
  <c r="E93" i="34"/>
  <c r="G92" i="34"/>
  <c r="F92" i="34"/>
  <c r="E92" i="34"/>
  <c r="S91" i="34"/>
  <c r="R91" i="34"/>
  <c r="P91" i="34"/>
  <c r="O91" i="34"/>
  <c r="N91" i="34"/>
  <c r="L91" i="34"/>
  <c r="K91" i="34"/>
  <c r="J91" i="34"/>
  <c r="H91" i="34"/>
  <c r="G91" i="34"/>
  <c r="E91" i="34"/>
  <c r="S90" i="34"/>
  <c r="R90" i="34"/>
  <c r="P90" i="34"/>
  <c r="O90" i="34"/>
  <c r="N90" i="34"/>
  <c r="L90" i="34"/>
  <c r="K90" i="34"/>
  <c r="J90" i="34"/>
  <c r="H90" i="34"/>
  <c r="G90" i="34"/>
  <c r="E90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T88" i="34"/>
  <c r="S88" i="34"/>
  <c r="R88" i="34"/>
  <c r="Q88" i="34"/>
  <c r="P88" i="34"/>
  <c r="O88" i="34"/>
  <c r="N88" i="34"/>
  <c r="M88" i="34"/>
  <c r="L88" i="34"/>
  <c r="K88" i="34"/>
  <c r="J88" i="34"/>
  <c r="I88" i="34"/>
  <c r="H88" i="34"/>
  <c r="G88" i="34"/>
  <c r="F88" i="34"/>
  <c r="E88" i="34"/>
  <c r="S87" i="34"/>
  <c r="P87" i="34"/>
  <c r="O87" i="34"/>
  <c r="L87" i="34"/>
  <c r="K87" i="34"/>
  <c r="H87" i="34"/>
  <c r="G87" i="34"/>
  <c r="F87" i="34"/>
  <c r="E87" i="34"/>
  <c r="T86" i="34"/>
  <c r="S86" i="34"/>
  <c r="Q86" i="34"/>
  <c r="P86" i="34"/>
  <c r="O86" i="34"/>
  <c r="M86" i="34"/>
  <c r="L86" i="34"/>
  <c r="K86" i="34"/>
  <c r="I86" i="34"/>
  <c r="H86" i="34"/>
  <c r="G86" i="34"/>
  <c r="F86" i="34"/>
  <c r="E86" i="34"/>
  <c r="S85" i="34"/>
  <c r="P85" i="34"/>
  <c r="L85" i="34"/>
  <c r="H85" i="34"/>
  <c r="G85" i="34"/>
  <c r="F85" i="34"/>
  <c r="E85" i="34"/>
  <c r="T84" i="34"/>
  <c r="S84" i="34"/>
  <c r="P84" i="34"/>
  <c r="O84" i="34"/>
  <c r="L84" i="34"/>
  <c r="K84" i="34"/>
  <c r="H84" i="34"/>
  <c r="G84" i="34"/>
  <c r="F84" i="34"/>
  <c r="E84" i="34"/>
  <c r="T83" i="34"/>
  <c r="S83" i="34"/>
  <c r="Q83" i="34"/>
  <c r="P83" i="34"/>
  <c r="O83" i="34"/>
  <c r="M83" i="34"/>
  <c r="L83" i="34"/>
  <c r="K83" i="34"/>
  <c r="I83" i="34"/>
  <c r="H83" i="34"/>
  <c r="G83" i="34"/>
  <c r="F83" i="34"/>
  <c r="E83" i="34"/>
  <c r="T82" i="34"/>
  <c r="S82" i="34"/>
  <c r="R82" i="34"/>
  <c r="Q82" i="34"/>
  <c r="P82" i="34"/>
  <c r="O82" i="34"/>
  <c r="N82" i="34"/>
  <c r="M82" i="34"/>
  <c r="L82" i="34"/>
  <c r="K82" i="34"/>
  <c r="J82" i="34"/>
  <c r="I82" i="34"/>
  <c r="H82" i="34"/>
  <c r="G82" i="34"/>
  <c r="F82" i="34"/>
  <c r="E82" i="34"/>
  <c r="S81" i="34"/>
  <c r="P81" i="34"/>
  <c r="O81" i="34"/>
  <c r="L81" i="34"/>
  <c r="K81" i="34"/>
  <c r="H81" i="34"/>
  <c r="G81" i="34"/>
  <c r="F81" i="34"/>
  <c r="E81" i="34"/>
  <c r="T80" i="34"/>
  <c r="S80" i="34"/>
  <c r="R80" i="34"/>
  <c r="Q80" i="34"/>
  <c r="P80" i="34"/>
  <c r="O80" i="34"/>
  <c r="N80" i="34"/>
  <c r="M80" i="34"/>
  <c r="L80" i="34"/>
  <c r="K80" i="34"/>
  <c r="J80" i="34"/>
  <c r="I80" i="34"/>
  <c r="H80" i="34"/>
  <c r="G80" i="34"/>
  <c r="F80" i="34"/>
  <c r="E80" i="34"/>
  <c r="T79" i="34"/>
  <c r="S79" i="34"/>
  <c r="Q79" i="34"/>
  <c r="P79" i="34"/>
  <c r="O79" i="34"/>
  <c r="M79" i="34"/>
  <c r="L79" i="34"/>
  <c r="K79" i="34"/>
  <c r="I79" i="34"/>
  <c r="H79" i="34"/>
  <c r="G79" i="34"/>
  <c r="F79" i="34"/>
  <c r="E79" i="34"/>
  <c r="R78" i="34"/>
  <c r="Q78" i="34"/>
  <c r="P78" i="34"/>
  <c r="O78" i="34"/>
  <c r="N78" i="34"/>
  <c r="M78" i="34"/>
  <c r="L78" i="34"/>
  <c r="K78" i="34"/>
  <c r="J78" i="34"/>
  <c r="I78" i="34"/>
  <c r="H78" i="34"/>
  <c r="G78" i="34"/>
  <c r="F78" i="34"/>
  <c r="E78" i="34"/>
  <c r="T77" i="34"/>
  <c r="S77" i="34"/>
  <c r="Q77" i="34"/>
  <c r="P77" i="34"/>
  <c r="O77" i="34"/>
  <c r="M77" i="34"/>
  <c r="L77" i="34"/>
  <c r="K77" i="34"/>
  <c r="I77" i="34"/>
  <c r="H77" i="34"/>
  <c r="G77" i="34"/>
  <c r="F77" i="34"/>
  <c r="E77" i="34"/>
  <c r="T76" i="34"/>
  <c r="S76" i="34"/>
  <c r="R76" i="34"/>
  <c r="Q76" i="34"/>
  <c r="P76" i="34"/>
  <c r="O76" i="34"/>
  <c r="N76" i="34"/>
  <c r="M76" i="34"/>
  <c r="L76" i="34"/>
  <c r="K76" i="34"/>
  <c r="J76" i="34"/>
  <c r="I76" i="34"/>
  <c r="H76" i="34"/>
  <c r="G76" i="34"/>
  <c r="F76" i="34"/>
  <c r="E76" i="34"/>
  <c r="S75" i="34"/>
  <c r="P75" i="34"/>
  <c r="O75" i="34"/>
  <c r="L75" i="34"/>
  <c r="K75" i="34"/>
  <c r="H75" i="34"/>
  <c r="G75" i="34"/>
  <c r="F75" i="34"/>
  <c r="E75" i="34"/>
  <c r="T74" i="34"/>
  <c r="S74" i="34"/>
  <c r="R74" i="34"/>
  <c r="Q74" i="34"/>
  <c r="P74" i="34"/>
  <c r="O74" i="34"/>
  <c r="N74" i="34"/>
  <c r="M74" i="34"/>
  <c r="L74" i="34"/>
  <c r="K74" i="34"/>
  <c r="J74" i="34"/>
  <c r="I74" i="34"/>
  <c r="H74" i="34"/>
  <c r="G74" i="34"/>
  <c r="F74" i="34"/>
  <c r="E74" i="34"/>
  <c r="S73" i="34"/>
  <c r="P73" i="34"/>
  <c r="O73" i="34"/>
  <c r="L73" i="34"/>
  <c r="K73" i="34"/>
  <c r="H73" i="34"/>
  <c r="G73" i="34"/>
  <c r="F73" i="34"/>
  <c r="E73" i="34"/>
  <c r="T72" i="34"/>
  <c r="S72" i="34"/>
  <c r="O72" i="34"/>
  <c r="K72" i="34"/>
  <c r="G72" i="34"/>
  <c r="F72" i="34"/>
  <c r="E72" i="34"/>
  <c r="T71" i="34"/>
  <c r="S71" i="34"/>
  <c r="R71" i="34"/>
  <c r="Q71" i="34"/>
  <c r="P71" i="34"/>
  <c r="O71" i="34"/>
  <c r="N71" i="34"/>
  <c r="M71" i="34"/>
  <c r="L71" i="34"/>
  <c r="K71" i="34"/>
  <c r="J71" i="34"/>
  <c r="I71" i="34"/>
  <c r="H71" i="34"/>
  <c r="G71" i="34"/>
  <c r="F71" i="34"/>
  <c r="E71" i="34"/>
  <c r="T70" i="34"/>
  <c r="S70" i="34"/>
  <c r="R70" i="34"/>
  <c r="Q70" i="34"/>
  <c r="P70" i="34"/>
  <c r="O70" i="34"/>
  <c r="N70" i="34"/>
  <c r="M70" i="34"/>
  <c r="L70" i="34"/>
  <c r="K70" i="34"/>
  <c r="J70" i="34"/>
  <c r="I70" i="34"/>
  <c r="H70" i="34"/>
  <c r="G70" i="34"/>
  <c r="F70" i="34"/>
  <c r="E70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S68" i="34"/>
  <c r="P68" i="34"/>
  <c r="O68" i="34"/>
  <c r="L68" i="34"/>
  <c r="K68" i="34"/>
  <c r="H68" i="34"/>
  <c r="G68" i="34"/>
  <c r="F68" i="34"/>
  <c r="E68" i="34"/>
  <c r="T67" i="34"/>
  <c r="S67" i="34"/>
  <c r="Q67" i="34"/>
  <c r="P67" i="34"/>
  <c r="O67" i="34"/>
  <c r="M67" i="34"/>
  <c r="L67" i="34"/>
  <c r="K67" i="34"/>
  <c r="I67" i="34"/>
  <c r="H67" i="34"/>
  <c r="G67" i="34"/>
  <c r="F67" i="34"/>
  <c r="E67" i="34"/>
  <c r="T66" i="34"/>
  <c r="S66" i="34"/>
  <c r="Q66" i="34"/>
  <c r="P66" i="34"/>
  <c r="O66" i="34"/>
  <c r="M66" i="34"/>
  <c r="L66" i="34"/>
  <c r="K66" i="34"/>
  <c r="I66" i="34"/>
  <c r="H66" i="34"/>
  <c r="G66" i="34"/>
  <c r="F66" i="34"/>
  <c r="E66" i="34"/>
  <c r="S65" i="34"/>
  <c r="P65" i="34"/>
  <c r="O65" i="34"/>
  <c r="L65" i="34"/>
  <c r="K65" i="34"/>
  <c r="H65" i="34"/>
  <c r="G65" i="34"/>
  <c r="F65" i="34"/>
  <c r="E65" i="34"/>
  <c r="S64" i="34"/>
  <c r="Q64" i="34"/>
  <c r="P64" i="34"/>
  <c r="O64" i="34"/>
  <c r="M64" i="34"/>
  <c r="L64" i="34"/>
  <c r="K64" i="34"/>
  <c r="I64" i="34"/>
  <c r="H64" i="34"/>
  <c r="G64" i="34"/>
  <c r="F64" i="34"/>
  <c r="E64" i="34"/>
  <c r="T63" i="34"/>
  <c r="S63" i="34"/>
  <c r="Q63" i="34"/>
  <c r="P63" i="34"/>
  <c r="O63" i="34"/>
  <c r="M63" i="34"/>
  <c r="L63" i="34"/>
  <c r="K63" i="34"/>
  <c r="I63" i="34"/>
  <c r="H63" i="34"/>
  <c r="G63" i="34"/>
  <c r="F63" i="34"/>
  <c r="E63" i="34"/>
  <c r="Q62" i="34"/>
  <c r="P62" i="34"/>
  <c r="O62" i="34"/>
  <c r="M62" i="34"/>
  <c r="L62" i="34"/>
  <c r="K62" i="34"/>
  <c r="I62" i="34"/>
  <c r="H62" i="34"/>
  <c r="G62" i="34"/>
  <c r="F62" i="34"/>
  <c r="E62" i="34"/>
  <c r="T61" i="34"/>
  <c r="S61" i="34"/>
  <c r="Q61" i="34"/>
  <c r="P61" i="34"/>
  <c r="O61" i="34"/>
  <c r="M61" i="34"/>
  <c r="L61" i="34"/>
  <c r="K61" i="34"/>
  <c r="I61" i="34"/>
  <c r="H61" i="34"/>
  <c r="G61" i="34"/>
  <c r="F61" i="34"/>
  <c r="E61" i="34"/>
  <c r="S60" i="34"/>
  <c r="P60" i="34"/>
  <c r="O60" i="34"/>
  <c r="L60" i="34"/>
  <c r="K60" i="34"/>
  <c r="H60" i="34"/>
  <c r="G60" i="34"/>
  <c r="F60" i="34"/>
  <c r="E60" i="34"/>
  <c r="P59" i="34"/>
  <c r="L59" i="34"/>
  <c r="H59" i="34"/>
  <c r="G59" i="34"/>
  <c r="F59" i="34"/>
  <c r="E59" i="34"/>
  <c r="T58" i="34"/>
  <c r="S58" i="34"/>
  <c r="Q58" i="34"/>
  <c r="P58" i="34"/>
  <c r="O58" i="34"/>
  <c r="M58" i="34"/>
  <c r="L58" i="34"/>
  <c r="K58" i="34"/>
  <c r="I58" i="34"/>
  <c r="H58" i="34"/>
  <c r="G58" i="34"/>
  <c r="F58" i="34"/>
  <c r="E58" i="34"/>
  <c r="T57" i="34"/>
  <c r="S57" i="34"/>
  <c r="R57" i="34"/>
  <c r="Q57" i="34"/>
  <c r="P57" i="34"/>
  <c r="O57" i="34"/>
  <c r="N57" i="34"/>
  <c r="M57" i="34"/>
  <c r="L57" i="34"/>
  <c r="K57" i="34"/>
  <c r="J57" i="34"/>
  <c r="I57" i="34"/>
  <c r="H57" i="34"/>
  <c r="G57" i="34"/>
  <c r="F57" i="34"/>
  <c r="E57" i="34"/>
  <c r="T56" i="34"/>
  <c r="S56" i="34"/>
  <c r="Q56" i="34"/>
  <c r="P56" i="34"/>
  <c r="O56" i="34"/>
  <c r="M56" i="34"/>
  <c r="L56" i="34"/>
  <c r="K56" i="34"/>
  <c r="I56" i="34"/>
  <c r="H56" i="34"/>
  <c r="G56" i="34"/>
  <c r="F56" i="34"/>
  <c r="E56" i="34"/>
  <c r="T55" i="34"/>
  <c r="S55" i="34"/>
  <c r="R55" i="34"/>
  <c r="Q55" i="34"/>
  <c r="P55" i="34"/>
  <c r="O55" i="34"/>
  <c r="N55" i="34"/>
  <c r="M55" i="34"/>
  <c r="L55" i="34"/>
  <c r="K55" i="34"/>
  <c r="J55" i="34"/>
  <c r="I55" i="34"/>
  <c r="H55" i="34"/>
  <c r="G55" i="34"/>
  <c r="F55" i="34"/>
  <c r="E55" i="34"/>
  <c r="T54" i="34"/>
  <c r="S54" i="34"/>
  <c r="R54" i="34"/>
  <c r="Q54" i="34"/>
  <c r="P54" i="34"/>
  <c r="O54" i="34"/>
  <c r="N54" i="34"/>
  <c r="M54" i="34"/>
  <c r="L54" i="34"/>
  <c r="K54" i="34"/>
  <c r="J54" i="34"/>
  <c r="I54" i="34"/>
  <c r="H54" i="34"/>
  <c r="G54" i="34"/>
  <c r="F54" i="34"/>
  <c r="E54" i="34"/>
  <c r="S53" i="34"/>
  <c r="P53" i="34"/>
  <c r="O53" i="34"/>
  <c r="L53" i="34"/>
  <c r="K53" i="34"/>
  <c r="H53" i="34"/>
  <c r="F53" i="34"/>
  <c r="E53" i="34"/>
  <c r="S52" i="34"/>
  <c r="G52" i="34"/>
  <c r="F52" i="34"/>
  <c r="E52" i="34"/>
  <c r="T51" i="34"/>
  <c r="S51" i="34"/>
  <c r="R51" i="34"/>
  <c r="Q51" i="34"/>
  <c r="P51" i="34"/>
  <c r="O51" i="34"/>
  <c r="N51" i="34"/>
  <c r="M51" i="34"/>
  <c r="L51" i="34"/>
  <c r="K51" i="34"/>
  <c r="J51" i="34"/>
  <c r="I51" i="34"/>
  <c r="H51" i="34"/>
  <c r="G51" i="34"/>
  <c r="F51" i="34"/>
  <c r="E51" i="34"/>
  <c r="T50" i="34"/>
  <c r="S50" i="34"/>
  <c r="Q50" i="34"/>
  <c r="P50" i="34"/>
  <c r="O50" i="34"/>
  <c r="M50" i="34"/>
  <c r="L50" i="34"/>
  <c r="K50" i="34"/>
  <c r="I50" i="34"/>
  <c r="H50" i="34"/>
  <c r="G50" i="34"/>
  <c r="F50" i="34"/>
  <c r="E50" i="34"/>
  <c r="S49" i="34"/>
  <c r="P49" i="34"/>
  <c r="L49" i="34"/>
  <c r="H49" i="34"/>
  <c r="G49" i="34"/>
  <c r="E49" i="34"/>
  <c r="T48" i="34"/>
  <c r="S48" i="34"/>
  <c r="Q48" i="34"/>
  <c r="P48" i="34"/>
  <c r="O48" i="34"/>
  <c r="M48" i="34"/>
  <c r="L48" i="34"/>
  <c r="K48" i="34"/>
  <c r="I48" i="34"/>
  <c r="H48" i="34"/>
  <c r="G48" i="34"/>
  <c r="F48" i="34"/>
  <c r="E48" i="34"/>
  <c r="T47" i="34"/>
  <c r="S47" i="34"/>
  <c r="Q47" i="34"/>
  <c r="P47" i="34"/>
  <c r="O47" i="34"/>
  <c r="M47" i="34"/>
  <c r="L47" i="34"/>
  <c r="K47" i="34"/>
  <c r="I47" i="34"/>
  <c r="H47" i="34"/>
  <c r="G47" i="34"/>
  <c r="F47" i="34"/>
  <c r="E47" i="34"/>
  <c r="S46" i="34"/>
  <c r="P46" i="34"/>
  <c r="L46" i="34"/>
  <c r="H46" i="34"/>
  <c r="G46" i="34"/>
  <c r="F46" i="34"/>
  <c r="E46" i="34"/>
  <c r="T45" i="34"/>
  <c r="S45" i="34"/>
  <c r="R45" i="34"/>
  <c r="Q45" i="34"/>
  <c r="P45" i="34"/>
  <c r="O45" i="34"/>
  <c r="N45" i="34"/>
  <c r="M45" i="34"/>
  <c r="L45" i="34"/>
  <c r="K45" i="34"/>
  <c r="J45" i="34"/>
  <c r="I45" i="34"/>
  <c r="H45" i="34"/>
  <c r="G45" i="34"/>
  <c r="F45" i="34"/>
  <c r="E45" i="34"/>
  <c r="T44" i="34"/>
  <c r="S44" i="34"/>
  <c r="R44" i="34"/>
  <c r="Q44" i="34"/>
  <c r="P44" i="34"/>
  <c r="O44" i="34"/>
  <c r="N44" i="34"/>
  <c r="M44" i="34"/>
  <c r="L44" i="34"/>
  <c r="K44" i="34"/>
  <c r="J44" i="34"/>
  <c r="I44" i="34"/>
  <c r="H44" i="34"/>
  <c r="G44" i="34"/>
  <c r="F44" i="34"/>
  <c r="E44" i="34"/>
  <c r="T43" i="34"/>
  <c r="S43" i="34"/>
  <c r="R43" i="34"/>
  <c r="Q43" i="34"/>
  <c r="P43" i="34"/>
  <c r="O43" i="34"/>
  <c r="N43" i="34"/>
  <c r="M43" i="34"/>
  <c r="L43" i="34"/>
  <c r="K43" i="34"/>
  <c r="J43" i="34"/>
  <c r="I43" i="34"/>
  <c r="H43" i="34"/>
  <c r="G43" i="34"/>
  <c r="F43" i="34"/>
  <c r="E43" i="34"/>
  <c r="T42" i="34"/>
  <c r="S42" i="34"/>
  <c r="R42" i="34"/>
  <c r="Q42" i="34"/>
  <c r="P42" i="34"/>
  <c r="O42" i="34"/>
  <c r="N42" i="34"/>
  <c r="M42" i="34"/>
  <c r="L42" i="34"/>
  <c r="K42" i="34"/>
  <c r="J42" i="34"/>
  <c r="I42" i="34"/>
  <c r="H42" i="34"/>
  <c r="G42" i="34"/>
  <c r="F42" i="34"/>
  <c r="E42" i="34"/>
  <c r="T41" i="34"/>
  <c r="S41" i="34"/>
  <c r="R41" i="34"/>
  <c r="Q41" i="34"/>
  <c r="P41" i="34"/>
  <c r="O41" i="34"/>
  <c r="N41" i="34"/>
  <c r="M41" i="34"/>
  <c r="L41" i="34"/>
  <c r="K41" i="34"/>
  <c r="J41" i="34"/>
  <c r="I41" i="34"/>
  <c r="H41" i="34"/>
  <c r="G41" i="34"/>
  <c r="F41" i="34"/>
  <c r="E41" i="34"/>
  <c r="T40" i="34"/>
  <c r="S40" i="34"/>
  <c r="Q40" i="34"/>
  <c r="P40" i="34"/>
  <c r="O40" i="34"/>
  <c r="M40" i="34"/>
  <c r="L40" i="34"/>
  <c r="K40" i="34"/>
  <c r="I40" i="34"/>
  <c r="H40" i="34"/>
  <c r="G40" i="34"/>
  <c r="F40" i="34"/>
  <c r="E40" i="34"/>
  <c r="S39" i="34"/>
  <c r="P39" i="34"/>
  <c r="L39" i="34"/>
  <c r="H39" i="34"/>
  <c r="G39" i="34"/>
  <c r="F39" i="34"/>
  <c r="E39" i="34"/>
  <c r="T38" i="34"/>
  <c r="S38" i="34"/>
  <c r="Q38" i="34"/>
  <c r="P38" i="34"/>
  <c r="O38" i="34"/>
  <c r="M38" i="34"/>
  <c r="L38" i="34"/>
  <c r="K38" i="34"/>
  <c r="I38" i="34"/>
  <c r="H38" i="34"/>
  <c r="G38" i="34"/>
  <c r="F38" i="34"/>
  <c r="E38" i="34"/>
  <c r="T37" i="34"/>
  <c r="S37" i="34"/>
  <c r="Q37" i="34"/>
  <c r="P37" i="34"/>
  <c r="O37" i="34"/>
  <c r="M37" i="34"/>
  <c r="L37" i="34"/>
  <c r="K37" i="34"/>
  <c r="I37" i="34"/>
  <c r="H37" i="34"/>
  <c r="G37" i="34"/>
  <c r="F37" i="34"/>
  <c r="E37" i="34"/>
  <c r="T36" i="34"/>
  <c r="S36" i="34"/>
  <c r="Q36" i="34"/>
  <c r="P36" i="34"/>
  <c r="O36" i="34"/>
  <c r="M36" i="34"/>
  <c r="L36" i="34"/>
  <c r="K36" i="34"/>
  <c r="I36" i="34"/>
  <c r="H36" i="34"/>
  <c r="G36" i="34"/>
  <c r="F36" i="34"/>
  <c r="E36" i="34"/>
  <c r="S35" i="34"/>
  <c r="O35" i="34"/>
  <c r="K35" i="34"/>
  <c r="G35" i="34"/>
  <c r="F35" i="34"/>
  <c r="E35" i="34"/>
  <c r="T34" i="34"/>
  <c r="S34" i="34"/>
  <c r="Q34" i="34"/>
  <c r="P34" i="34"/>
  <c r="O34" i="34"/>
  <c r="M34" i="34"/>
  <c r="L34" i="34"/>
  <c r="K34" i="34"/>
  <c r="I34" i="34"/>
  <c r="H34" i="34"/>
  <c r="G34" i="34"/>
  <c r="F34" i="34"/>
  <c r="E34" i="34"/>
  <c r="T33" i="34"/>
  <c r="S33" i="34"/>
  <c r="R33" i="34"/>
  <c r="Q33" i="34"/>
  <c r="P33" i="34"/>
  <c r="O33" i="34"/>
  <c r="N33" i="34"/>
  <c r="M33" i="34"/>
  <c r="L33" i="34"/>
  <c r="K33" i="34"/>
  <c r="J33" i="34"/>
  <c r="I33" i="34"/>
  <c r="H33" i="34"/>
  <c r="G33" i="34"/>
  <c r="F33" i="34"/>
  <c r="E33" i="34"/>
  <c r="T32" i="34"/>
  <c r="S32" i="34"/>
  <c r="R32" i="34"/>
  <c r="Q32" i="34"/>
  <c r="P32" i="34"/>
  <c r="O32" i="34"/>
  <c r="N32" i="34"/>
  <c r="M32" i="34"/>
  <c r="L32" i="34"/>
  <c r="K32" i="34"/>
  <c r="J32" i="34"/>
  <c r="I32" i="34"/>
  <c r="H32" i="34"/>
  <c r="G32" i="34"/>
  <c r="F32" i="34"/>
  <c r="E32" i="34"/>
  <c r="T31" i="34"/>
  <c r="S31" i="34"/>
  <c r="Q31" i="34"/>
  <c r="P31" i="34"/>
  <c r="O31" i="34"/>
  <c r="M31" i="34"/>
  <c r="L31" i="34"/>
  <c r="K31" i="34"/>
  <c r="I31" i="34"/>
  <c r="H31" i="34"/>
  <c r="G31" i="34"/>
  <c r="F31" i="34"/>
  <c r="E31" i="34"/>
  <c r="S30" i="34"/>
  <c r="P30" i="34"/>
  <c r="L30" i="34"/>
  <c r="H30" i="34"/>
  <c r="G30" i="34"/>
  <c r="F30" i="34"/>
  <c r="E30" i="34"/>
  <c r="T29" i="34"/>
  <c r="S29" i="34"/>
  <c r="Q29" i="34"/>
  <c r="P29" i="34"/>
  <c r="O29" i="34"/>
  <c r="M29" i="34"/>
  <c r="L29" i="34"/>
  <c r="K29" i="34"/>
  <c r="I29" i="34"/>
  <c r="H29" i="34"/>
  <c r="G29" i="34"/>
  <c r="F29" i="34"/>
  <c r="E29" i="34"/>
  <c r="T28" i="34"/>
  <c r="S28" i="34"/>
  <c r="R28" i="34"/>
  <c r="Q28" i="34"/>
  <c r="P28" i="34"/>
  <c r="O28" i="34"/>
  <c r="N28" i="34"/>
  <c r="M28" i="34"/>
  <c r="L28" i="34"/>
  <c r="K28" i="34"/>
  <c r="J28" i="34"/>
  <c r="I28" i="34"/>
  <c r="H28" i="34"/>
  <c r="G28" i="34"/>
  <c r="F28" i="34"/>
  <c r="E28" i="34"/>
  <c r="T27" i="34"/>
  <c r="S27" i="34"/>
  <c r="Q27" i="34"/>
  <c r="P27" i="34"/>
  <c r="O27" i="34"/>
  <c r="M27" i="34"/>
  <c r="L27" i="34"/>
  <c r="K27" i="34"/>
  <c r="I27" i="34"/>
  <c r="H27" i="34"/>
  <c r="G27" i="34"/>
  <c r="F27" i="34"/>
  <c r="E27" i="34"/>
  <c r="T26" i="34"/>
  <c r="S26" i="34"/>
  <c r="Q26" i="34"/>
  <c r="P26" i="34"/>
  <c r="O26" i="34"/>
  <c r="M26" i="34"/>
  <c r="L26" i="34"/>
  <c r="K26" i="34"/>
  <c r="I26" i="34"/>
  <c r="H26" i="34"/>
  <c r="G26" i="34"/>
  <c r="F26" i="34"/>
  <c r="E26" i="34"/>
  <c r="T25" i="34"/>
  <c r="S25" i="34"/>
  <c r="Q25" i="34"/>
  <c r="P25" i="34"/>
  <c r="O25" i="34"/>
  <c r="M25" i="34"/>
  <c r="L25" i="34"/>
  <c r="K25" i="34"/>
  <c r="I25" i="34"/>
  <c r="H25" i="34"/>
  <c r="G25" i="34"/>
  <c r="F25" i="34"/>
  <c r="E25" i="34"/>
  <c r="T24" i="34"/>
  <c r="S24" i="34"/>
  <c r="R24" i="34"/>
  <c r="Q24" i="34"/>
  <c r="P24" i="34"/>
  <c r="O24" i="34"/>
  <c r="N24" i="34"/>
  <c r="M24" i="34"/>
  <c r="L24" i="34"/>
  <c r="K24" i="34"/>
  <c r="J24" i="34"/>
  <c r="I24" i="34"/>
  <c r="H24" i="34"/>
  <c r="G24" i="34"/>
  <c r="F24" i="34"/>
  <c r="E24" i="34"/>
  <c r="S23" i="34"/>
  <c r="R23" i="34"/>
  <c r="P23" i="34"/>
  <c r="O23" i="34"/>
  <c r="N23" i="34"/>
  <c r="L23" i="34"/>
  <c r="K23" i="34"/>
  <c r="J23" i="34"/>
  <c r="H23" i="34"/>
  <c r="G23" i="34"/>
  <c r="E23" i="34"/>
  <c r="T22" i="34"/>
  <c r="S22" i="34"/>
  <c r="R22" i="34"/>
  <c r="Q22" i="34"/>
  <c r="P22" i="34"/>
  <c r="O22" i="34"/>
  <c r="N22" i="34"/>
  <c r="M22" i="34"/>
  <c r="L22" i="34"/>
  <c r="K22" i="34"/>
  <c r="J22" i="34"/>
  <c r="I22" i="34"/>
  <c r="H22" i="34"/>
  <c r="G22" i="34"/>
  <c r="F22" i="34"/>
  <c r="E22" i="34"/>
  <c r="T21" i="34"/>
  <c r="S21" i="34"/>
  <c r="Q21" i="34"/>
  <c r="P21" i="34"/>
  <c r="O21" i="34"/>
  <c r="M21" i="34"/>
  <c r="L21" i="34"/>
  <c r="K21" i="34"/>
  <c r="I21" i="34"/>
  <c r="H21" i="34"/>
  <c r="G21" i="34"/>
  <c r="F21" i="34"/>
  <c r="E21" i="34"/>
  <c r="G20" i="34"/>
  <c r="F20" i="34"/>
  <c r="E20" i="34"/>
  <c r="S19" i="34"/>
  <c r="P19" i="34"/>
  <c r="L19" i="34"/>
  <c r="H19" i="34"/>
  <c r="G19" i="34"/>
  <c r="F19" i="34"/>
  <c r="E19" i="34"/>
  <c r="T18" i="34"/>
  <c r="S18" i="34"/>
  <c r="R18" i="34"/>
  <c r="Q18" i="34"/>
  <c r="P18" i="34"/>
  <c r="O18" i="34"/>
  <c r="N18" i="34"/>
  <c r="M18" i="34"/>
  <c r="L18" i="34"/>
  <c r="K18" i="34"/>
  <c r="J18" i="34"/>
  <c r="I18" i="34"/>
  <c r="H18" i="34"/>
  <c r="G18" i="34"/>
  <c r="F18" i="34"/>
  <c r="E18" i="34"/>
  <c r="T17" i="34"/>
  <c r="S17" i="34"/>
  <c r="R17" i="34"/>
  <c r="Q17" i="34"/>
  <c r="P17" i="34"/>
  <c r="O17" i="34"/>
  <c r="N17" i="34"/>
  <c r="M17" i="34"/>
  <c r="L17" i="34"/>
  <c r="K17" i="34"/>
  <c r="J17" i="34"/>
  <c r="I17" i="34"/>
  <c r="H17" i="34"/>
  <c r="G17" i="34"/>
  <c r="F17" i="34"/>
  <c r="E17" i="34"/>
  <c r="T16" i="34"/>
  <c r="S16" i="34"/>
  <c r="G16" i="34"/>
  <c r="F16" i="34"/>
  <c r="E16" i="34"/>
  <c r="S15" i="34"/>
  <c r="P15" i="34"/>
  <c r="O15" i="34"/>
  <c r="L15" i="34"/>
  <c r="K15" i="34"/>
  <c r="H15" i="34"/>
  <c r="G15" i="34"/>
  <c r="F15" i="34"/>
  <c r="E15" i="34"/>
  <c r="S14" i="34"/>
  <c r="P14" i="34"/>
  <c r="O14" i="34"/>
  <c r="L14" i="34"/>
  <c r="K14" i="34"/>
  <c r="H14" i="34"/>
  <c r="G14" i="34"/>
  <c r="F14" i="34"/>
  <c r="E14" i="34"/>
  <c r="S13" i="34"/>
  <c r="P13" i="34"/>
  <c r="O13" i="34"/>
  <c r="L13" i="34"/>
  <c r="K13" i="34"/>
  <c r="H13" i="34"/>
  <c r="G13" i="34"/>
  <c r="F13" i="34"/>
  <c r="E13" i="34"/>
  <c r="T12" i="34"/>
  <c r="S12" i="34"/>
  <c r="Q12" i="34"/>
  <c r="P12" i="34"/>
  <c r="O12" i="34"/>
  <c r="M12" i="34"/>
  <c r="L12" i="34"/>
  <c r="K12" i="34"/>
  <c r="I12" i="34"/>
  <c r="H12" i="34"/>
  <c r="G12" i="34"/>
  <c r="F12" i="34"/>
  <c r="E12" i="34"/>
  <c r="T11" i="34"/>
  <c r="S11" i="34"/>
  <c r="R11" i="34"/>
  <c r="Q11" i="34"/>
  <c r="P11" i="34"/>
  <c r="O11" i="34"/>
  <c r="N11" i="34"/>
  <c r="M11" i="34"/>
  <c r="L11" i="34"/>
  <c r="K11" i="34"/>
  <c r="J11" i="34"/>
  <c r="I11" i="34"/>
  <c r="H11" i="34"/>
  <c r="G11" i="34"/>
  <c r="F11" i="34"/>
  <c r="E11" i="34"/>
  <c r="T10" i="34"/>
  <c r="S10" i="34"/>
  <c r="R10" i="34"/>
  <c r="Q10" i="34"/>
  <c r="P10" i="34"/>
  <c r="O10" i="34"/>
  <c r="N10" i="34"/>
  <c r="M10" i="34"/>
  <c r="L10" i="34"/>
  <c r="K10" i="34"/>
  <c r="J10" i="34"/>
  <c r="I10" i="34"/>
  <c r="H10" i="34"/>
  <c r="G10" i="34"/>
  <c r="F10" i="34"/>
  <c r="T9" i="34"/>
  <c r="S9" i="34"/>
  <c r="Q9" i="34"/>
  <c r="P9" i="34"/>
  <c r="O9" i="34"/>
  <c r="M9" i="34"/>
  <c r="L9" i="34"/>
  <c r="K9" i="34"/>
  <c r="I9" i="34"/>
  <c r="H9" i="34"/>
  <c r="F9" i="34"/>
  <c r="E9" i="34"/>
  <c r="T8" i="34"/>
  <c r="S8" i="34"/>
  <c r="P8" i="34"/>
  <c r="O8" i="34"/>
  <c r="L8" i="34"/>
  <c r="K8" i="34"/>
  <c r="H8" i="34"/>
  <c r="G8" i="34"/>
  <c r="F8" i="34"/>
  <c r="E8" i="34"/>
  <c r="T7" i="34"/>
  <c r="S7" i="34"/>
  <c r="Q7" i="34"/>
  <c r="O7" i="34"/>
  <c r="M7" i="34"/>
  <c r="L7" i="34"/>
  <c r="K7" i="34"/>
  <c r="I7" i="34"/>
  <c r="H7" i="34"/>
  <c r="G7" i="34"/>
  <c r="F7" i="34"/>
  <c r="E7" i="34"/>
  <c r="S6" i="34"/>
  <c r="P6" i="34"/>
  <c r="O6" i="34"/>
  <c r="L6" i="34"/>
  <c r="K6" i="34"/>
  <c r="H6" i="34"/>
  <c r="G6" i="34"/>
  <c r="F6" i="34"/>
  <c r="E6" i="34"/>
  <c r="G7" i="32" l="1"/>
  <c r="G8" i="32"/>
  <c r="G9" i="32"/>
  <c r="G12" i="32"/>
  <c r="G13" i="32"/>
  <c r="G14" i="32"/>
  <c r="G15" i="32"/>
  <c r="G16" i="32"/>
  <c r="G17" i="32"/>
  <c r="G18" i="32"/>
  <c r="G19" i="32"/>
  <c r="G20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G39" i="32"/>
  <c r="G40" i="32"/>
  <c r="G41" i="32"/>
  <c r="G42" i="32"/>
  <c r="G43" i="32"/>
  <c r="G44" i="32"/>
  <c r="G45" i="32"/>
  <c r="G46" i="32"/>
  <c r="G47" i="32"/>
  <c r="G48" i="32"/>
  <c r="G49" i="32"/>
  <c r="G50" i="32"/>
  <c r="G51" i="32"/>
  <c r="G52" i="32"/>
  <c r="G54" i="32"/>
  <c r="G55" i="32"/>
  <c r="G56" i="32"/>
  <c r="G57" i="32"/>
  <c r="G59" i="32"/>
  <c r="G61" i="32"/>
  <c r="G101" i="32"/>
  <c r="G62" i="32"/>
  <c r="G63" i="32"/>
  <c r="G64" i="32"/>
  <c r="G65" i="32"/>
  <c r="G66" i="32"/>
  <c r="G67" i="32"/>
  <c r="G68" i="32"/>
  <c r="G69" i="32"/>
  <c r="G70" i="32"/>
  <c r="G71" i="32"/>
  <c r="G72" i="32"/>
  <c r="G73" i="32"/>
  <c r="G74" i="32"/>
  <c r="G75" i="32"/>
  <c r="G76" i="32"/>
  <c r="G77" i="32"/>
  <c r="G78" i="32"/>
  <c r="G79" i="32"/>
  <c r="G80" i="32"/>
  <c r="G81" i="32"/>
  <c r="G82" i="32"/>
  <c r="G83" i="32"/>
  <c r="G84" i="32"/>
  <c r="G85" i="32"/>
  <c r="G86" i="32"/>
  <c r="G87" i="32"/>
  <c r="G88" i="32"/>
  <c r="G89" i="32"/>
  <c r="G90" i="32"/>
  <c r="G91" i="32"/>
  <c r="G92" i="32"/>
  <c r="G93" i="32"/>
  <c r="G94" i="32"/>
  <c r="G95" i="32"/>
  <c r="G96" i="32"/>
  <c r="G97" i="32"/>
  <c r="G98" i="32"/>
  <c r="G99" i="32"/>
  <c r="G100" i="32"/>
  <c r="G102" i="32"/>
  <c r="G103" i="32"/>
  <c r="G104" i="32"/>
  <c r="G105" i="32"/>
  <c r="G106" i="32"/>
  <c r="G107" i="32"/>
  <c r="G108" i="32"/>
  <c r="G110" i="32"/>
  <c r="G111" i="32"/>
  <c r="G112" i="32"/>
  <c r="G113" i="32"/>
  <c r="G114" i="32"/>
  <c r="G115" i="32"/>
  <c r="G6" i="32"/>
  <c r="F8" i="32" l="1"/>
  <c r="F7" i="32"/>
  <c r="F9" i="32"/>
  <c r="F10" i="32"/>
  <c r="F11" i="32"/>
  <c r="F12" i="32"/>
  <c r="F13" i="32"/>
  <c r="F14" i="32"/>
  <c r="F15" i="32"/>
  <c r="F16" i="32"/>
  <c r="F17" i="32"/>
  <c r="F18" i="32"/>
  <c r="F19" i="32"/>
  <c r="F20" i="32"/>
  <c r="F21" i="32"/>
  <c r="F22" i="32"/>
  <c r="F23" i="32"/>
  <c r="F25" i="32"/>
  <c r="F26" i="32"/>
  <c r="F27" i="32"/>
  <c r="F28" i="32"/>
  <c r="F29" i="32"/>
  <c r="F30" i="32"/>
  <c r="F31" i="32"/>
  <c r="F32" i="32"/>
  <c r="F33" i="32"/>
  <c r="F34" i="32"/>
  <c r="F35" i="32"/>
  <c r="F36" i="32"/>
  <c r="F37" i="32"/>
  <c r="F38" i="32"/>
  <c r="F39" i="32"/>
  <c r="F40" i="32"/>
  <c r="F41" i="32"/>
  <c r="F42" i="32"/>
  <c r="F43" i="32"/>
  <c r="F44" i="32"/>
  <c r="F45" i="32"/>
  <c r="F46" i="32"/>
  <c r="F47" i="32"/>
  <c r="F48" i="32"/>
  <c r="F49" i="32"/>
  <c r="F50" i="32"/>
  <c r="F51" i="32"/>
  <c r="F52" i="32"/>
  <c r="F53" i="32"/>
  <c r="F54" i="32"/>
  <c r="F55" i="32"/>
  <c r="F56" i="32"/>
  <c r="F57" i="32"/>
  <c r="F58" i="32"/>
  <c r="F59" i="32"/>
  <c r="F60" i="32"/>
  <c r="F61" i="32"/>
  <c r="F62" i="32"/>
  <c r="F63" i="32"/>
  <c r="F64" i="32"/>
  <c r="F65" i="32"/>
  <c r="F66" i="32"/>
  <c r="F67" i="32"/>
  <c r="F68" i="32"/>
  <c r="F69" i="32"/>
  <c r="F70" i="32"/>
  <c r="F71" i="32"/>
  <c r="F72" i="32"/>
  <c r="F73" i="32"/>
  <c r="F74" i="32"/>
  <c r="F75" i="32"/>
  <c r="F76" i="32"/>
  <c r="F77" i="32"/>
  <c r="F78" i="32"/>
  <c r="F79" i="32"/>
  <c r="F80" i="32"/>
  <c r="F81" i="32"/>
  <c r="F82" i="32"/>
  <c r="F83" i="32"/>
  <c r="F84" i="32"/>
  <c r="F85" i="32"/>
  <c r="F86" i="32"/>
  <c r="F87" i="32"/>
  <c r="F88" i="32"/>
  <c r="F89" i="32"/>
  <c r="F90" i="32"/>
  <c r="F91" i="32"/>
  <c r="F92" i="32"/>
  <c r="F95" i="32"/>
  <c r="F96" i="32"/>
  <c r="F97" i="32"/>
  <c r="F98" i="32"/>
  <c r="F99" i="32"/>
  <c r="F100" i="32"/>
  <c r="F101" i="32"/>
  <c r="F102" i="32"/>
  <c r="F103" i="32"/>
  <c r="F104" i="32"/>
  <c r="F105" i="32"/>
  <c r="F106" i="32"/>
  <c r="F107" i="32"/>
  <c r="F108" i="32"/>
  <c r="F109" i="32"/>
  <c r="F110" i="32"/>
  <c r="F111" i="32"/>
  <c r="F112" i="32"/>
  <c r="F113" i="32"/>
  <c r="F114" i="32"/>
  <c r="F115" i="32"/>
  <c r="F6" i="32"/>
</calcChain>
</file>

<file path=xl/connections.xml><?xml version="1.0" encoding="utf-8"?>
<connections xmlns="http://schemas.openxmlformats.org/spreadsheetml/2006/main">
  <connection id="1" odcFile="C:\Users\b021878\AppData\Local\Microsoft\Windows\Temporary Internet Files\Content.IE5\FM0QRL7V\PRK_-_Praktikpladsstatistik.odc" keepAlive="1" name="PRK - Praktikpladsstatistik" type="5" refreshedVersion="4" onlyUseConnectionFile="1" background="1">
    <dbPr connection="Provider=MSOLAP.4;Persist Security Info=True;Initial Catalog=Uddannelsesstatistik_SSAS_20150327_PRK201502;Data Source=http://statweb.uni-c.dk/olap/msmdpump.dll;Extended Properties=&quot;Datasource=http://statweb.uni-c.dk/olap/msmdpump.dll&quot;;MDX Compatibility=1;Roles=RoleUVM;Safety Options=2;MDX Missing Member Mode=Error" command="PRK - Praktikpladsstatistik" commandType="1"/>
    <olapPr rowDrillCount="1000"/>
  </connection>
</connections>
</file>

<file path=xl/sharedStrings.xml><?xml version="1.0" encoding="utf-8"?>
<sst xmlns="http://schemas.openxmlformats.org/spreadsheetml/2006/main" count="1001" uniqueCount="186">
  <si>
    <t>Uddannelse</t>
  </si>
  <si>
    <t>Uddannelseseskode (cøsa)</t>
  </si>
  <si>
    <t>Dimensioneret i 2021</t>
  </si>
  <si>
    <t>Ledighedsgrad for færdiguddannede i 4.-7. kvartal efter fuldførelsen af uddannelsen (note 1)</t>
  </si>
  <si>
    <t>Antal indgåede uddannelsesaftaler</t>
  </si>
  <si>
    <t>Nej</t>
  </si>
  <si>
    <t>Anlægsgartner</t>
  </si>
  <si>
    <t>Ja</t>
  </si>
  <si>
    <t>Autolakerer</t>
  </si>
  <si>
    <t>Bager og konditor</t>
  </si>
  <si>
    <t>Beklædningshåndværker</t>
  </si>
  <si>
    <t>Beslagsmed</t>
  </si>
  <si>
    <t>Boligmontering</t>
  </si>
  <si>
    <t>Buschauffør i kollektiv trafik</t>
  </si>
  <si>
    <t>Bygningsmaler</t>
  </si>
  <si>
    <t>Bådmekaniker</t>
  </si>
  <si>
    <t>Cnc-tekniker</t>
  </si>
  <si>
    <t>Data- og kommunikationsuddannelsen</t>
  </si>
  <si>
    <t>Den pædagogiske assistentuddannelse</t>
  </si>
  <si>
    <t>Dyrepasser</t>
  </si>
  <si>
    <t>Ejendomsservicetekniker</t>
  </si>
  <si>
    <t>Elektriker</t>
  </si>
  <si>
    <t>Elektronikoperatør</t>
  </si>
  <si>
    <t>Entreprenør- og landbrugsmaskinuddannelsen</t>
  </si>
  <si>
    <t>Ernæringsassistent</t>
  </si>
  <si>
    <t>Eventkoordinator</t>
  </si>
  <si>
    <t>Forsyningsoperatør</t>
  </si>
  <si>
    <t>Fotograf</t>
  </si>
  <si>
    <t>Frisør</t>
  </si>
  <si>
    <t>Gartner</t>
  </si>
  <si>
    <t>Gastronom</t>
  </si>
  <si>
    <t>Glarmester</t>
  </si>
  <si>
    <t>Grafisk tekniker</t>
  </si>
  <si>
    <t>Greenkeeper</t>
  </si>
  <si>
    <t>Hospitalsteknisk assistent</t>
  </si>
  <si>
    <t>Industrioperatør</t>
  </si>
  <si>
    <t>Karrosseriteknikeruddannelsen</t>
  </si>
  <si>
    <t>Kranfører</t>
  </si>
  <si>
    <t>Køletekniker</t>
  </si>
  <si>
    <t>Landbrugsuddannelsen</t>
  </si>
  <si>
    <t>Lastvognsmekaniker</t>
  </si>
  <si>
    <t>Lufthavnsuddannelsen</t>
  </si>
  <si>
    <t>Maritime håndværksfag</t>
  </si>
  <si>
    <t>Mediegrafiker</t>
  </si>
  <si>
    <t>Mejerist</t>
  </si>
  <si>
    <t>Murer</t>
  </si>
  <si>
    <t>Møbelsnedker og orgelbygger</t>
  </si>
  <si>
    <t>Ortopædist</t>
  </si>
  <si>
    <t>Overfladebehandler</t>
  </si>
  <si>
    <t>Personvognsmekaniker</t>
  </si>
  <si>
    <t>Plastmager</t>
  </si>
  <si>
    <t>Procesoperatør</t>
  </si>
  <si>
    <t>Produktør</t>
  </si>
  <si>
    <t>Receptionist</t>
  </si>
  <si>
    <t>Serviceassistent</t>
  </si>
  <si>
    <t>Sikkerhedsvagt</t>
  </si>
  <si>
    <t>Skibsmekaniker</t>
  </si>
  <si>
    <t>Skibsmontør</t>
  </si>
  <si>
    <t>Skiltetekniker</t>
  </si>
  <si>
    <t>Skorstensfejer</t>
  </si>
  <si>
    <t>Skov- og naturtekniker</t>
  </si>
  <si>
    <t xml:space="preserve">Social- og sundhedshjælper </t>
  </si>
  <si>
    <t>Stukkatør</t>
  </si>
  <si>
    <t>Støberitekniker</t>
  </si>
  <si>
    <t>Tagdækker</t>
  </si>
  <si>
    <t>Tandklinikassistent</t>
  </si>
  <si>
    <t xml:space="preserve">Tandtekniker </t>
  </si>
  <si>
    <t>Tarmrenser</t>
  </si>
  <si>
    <t>Teknisk designer</t>
  </si>
  <si>
    <t>Teknisk isolatør</t>
  </si>
  <si>
    <t>Tjener</t>
  </si>
  <si>
    <t>Træfagenes byggeuddannelse</t>
  </si>
  <si>
    <t>Turistbuschauffør</t>
  </si>
  <si>
    <t>Urmager</t>
  </si>
  <si>
    <t>Veterinærsygeplejerske</t>
  </si>
  <si>
    <t>Værktøjsuddannelsen</t>
  </si>
  <si>
    <t>Skoleudd.</t>
  </si>
  <si>
    <t>Ja/Nej</t>
  </si>
  <si>
    <t>Kosmetiker</t>
  </si>
  <si>
    <t>Byggemontagetekniker (lukket 1.8.2020)</t>
  </si>
  <si>
    <t>Frontline PC-supporter (lukket 1.8.18)</t>
  </si>
  <si>
    <t>Frontline radio/tv supporter (lukket 1.8.18)</t>
  </si>
  <si>
    <t>Metalsmed (lukket 1.8.18)</t>
  </si>
  <si>
    <t>Snedker (1.8.2018 lukket og til to udd. 1411 og 1412)</t>
  </si>
  <si>
    <t>Ambulancebehandler</t>
  </si>
  <si>
    <t>Flytekniker</t>
  </si>
  <si>
    <t>Produktions- og montageuddannelsen</t>
  </si>
  <si>
    <t>Webudvikler</t>
  </si>
  <si>
    <t>Slagter</t>
  </si>
  <si>
    <t>Gourmetslagter</t>
  </si>
  <si>
    <t xml:space="preserve">Tilgang til grundforløb 2 </t>
  </si>
  <si>
    <t>Fitnessinstruktør</t>
  </si>
  <si>
    <t>Stenhugger</t>
  </si>
  <si>
    <t>Autohjælp</t>
  </si>
  <si>
    <t>CNC-tekniker</t>
  </si>
  <si>
    <t>Dimensioneret i 2022</t>
  </si>
  <si>
    <t>Skibsmekaniker (lukket 1.8.2022)</t>
  </si>
  <si>
    <t>Frontline radio/tv supporter (lukket 1.8.2018)</t>
  </si>
  <si>
    <t>Frontline PC-supporter (lukket 1.8.2018)</t>
  </si>
  <si>
    <t>Metalsmed (lukket 1.8.2018)</t>
  </si>
  <si>
    <t>Oliefyrstekniker (lukket 1.1.2017)</t>
  </si>
  <si>
    <t>Modelsnedker (lukket 1.1.2017)</t>
  </si>
  <si>
    <t>Snedker (lukket 1.8.2018)</t>
  </si>
  <si>
    <t>Social- og sundhedsuddannelsen (lukket 1.1.2017)</t>
  </si>
  <si>
    <t>Finmekaniker</t>
  </si>
  <si>
    <t>Social- og sundhedsassistent</t>
  </si>
  <si>
    <t>Social- og sundhedshjælper</t>
  </si>
  <si>
    <t>Teater-, event- og av-tekniker</t>
  </si>
  <si>
    <t>Havne- og terminaluddannelse</t>
  </si>
  <si>
    <t>Smedeuddannelse</t>
  </si>
  <si>
    <t>Industritekniker</t>
  </si>
  <si>
    <t>Elektronik- og svagstrømsuddannelse</t>
  </si>
  <si>
    <t>Automatik- og procesuddannelse</t>
  </si>
  <si>
    <t>Cykel- og motorcykelmekaniker</t>
  </si>
  <si>
    <t>Guld- og sølvsmedeuddannelsen</t>
  </si>
  <si>
    <t>Anlægs- og bygningsstruktør, brolægger</t>
  </si>
  <si>
    <t>Bygningssnedker</t>
  </si>
  <si>
    <t>Maskinsnedker mv.</t>
  </si>
  <si>
    <t>VVS-energiuddannelsen</t>
  </si>
  <si>
    <t>Digital media uddannelse</t>
  </si>
  <si>
    <t>Film- og TV produktionsuddannelse</t>
  </si>
  <si>
    <t>Togklargører</t>
  </si>
  <si>
    <t>Vejgodstransportuddannelse</t>
  </si>
  <si>
    <t>Lager- og terminaluddannelse</t>
  </si>
  <si>
    <t>Finansuddannelsen</t>
  </si>
  <si>
    <t>Handelsuddannelse</t>
  </si>
  <si>
    <t>Detailhandelsuddannelse</t>
  </si>
  <si>
    <t>Antal elever, der har afsluttet grundforløb 2, som efter 3 mdr. ikke er overgået til hovedforløb</t>
  </si>
  <si>
    <t>Andel elever, der har afsluttet grundforløb 2, som efter 3 mdr. ikke er overgået til hovedforløb</t>
  </si>
  <si>
    <t xml:space="preserve">Andel og antal elever, som 3 mdr. efter gennemført grundforløb 2 er overgået til aftale, SOP eller står i lærepladskøen </t>
  </si>
  <si>
    <t>Anlægsstruktør, bygningstruktør og brolægger</t>
  </si>
  <si>
    <t>Automatik- og procesuddannelsen</t>
  </si>
  <si>
    <t>Bygningsnedker</t>
  </si>
  <si>
    <t>Cykel-og motorcykelmekaniker</t>
  </si>
  <si>
    <t>Detailhandelsuddannelsen med specialer</t>
  </si>
  <si>
    <t>Digital media uddannelsen</t>
  </si>
  <si>
    <t>Elektronik- og svagstrømsuddannelsen</t>
  </si>
  <si>
    <t>Film- og tv-produktionsuddannelsen</t>
  </si>
  <si>
    <t>Finansuddannelsen (kun som eux)</t>
  </si>
  <si>
    <t>Finmekanikeruddannelsen</t>
  </si>
  <si>
    <t>Fitnessuddannelsen</t>
  </si>
  <si>
    <t>Guld- og sølvsmed</t>
  </si>
  <si>
    <t>Handelsuddannelse med specialer</t>
  </si>
  <si>
    <t>Havne- og terminaluddannelsen</t>
  </si>
  <si>
    <t>Industriteknikeruddannelsen</t>
  </si>
  <si>
    <t>Kontoruddannelse med specialer (kun eux)</t>
  </si>
  <si>
    <t>Lager- og terminaluddannelsen</t>
  </si>
  <si>
    <t>Smed</t>
  </si>
  <si>
    <t>Stenhugger og stentekniker</t>
  </si>
  <si>
    <t>Tandtekniker (før Laboratorietandtekniker)</t>
  </si>
  <si>
    <t>Togklargøring</t>
  </si>
  <si>
    <t>Vejgodstransportuddannelsen</t>
  </si>
  <si>
    <t>VVS-energi</t>
  </si>
  <si>
    <t xml:space="preserve">Gourmetslagter </t>
  </si>
  <si>
    <t xml:space="preserve">Slagter </t>
  </si>
  <si>
    <t>Udbydes med SOP (Ja/nej)</t>
  </si>
  <si>
    <t xml:space="preserve">Gns. andel tid i skoleoplæring af alle igangværende aftaler </t>
  </si>
  <si>
    <r>
      <t xml:space="preserve">Andel og antal </t>
    </r>
    <r>
      <rPr>
        <b/>
        <u/>
        <sz val="11"/>
        <color rgb="FF000000"/>
        <rFont val="Calibri"/>
        <family val="2"/>
        <scheme val="minor"/>
      </rPr>
      <t>uddannelsesaktive</t>
    </r>
    <r>
      <rPr>
        <b/>
        <sz val="11"/>
        <color rgb="FF000000"/>
        <rFont val="Calibri"/>
        <family val="2"/>
        <scheme val="minor"/>
      </rPr>
      <t xml:space="preserve"> elever, som 3 mdr. efter gennemført grundforløb 2 er overgået til aftale, SOP eller står i lærepladskøen </t>
    </r>
  </si>
  <si>
    <r>
      <t xml:space="preserve">Andel </t>
    </r>
    <r>
      <rPr>
        <b/>
        <sz val="11"/>
        <color rgb="FF000000"/>
        <rFont val="Calibri"/>
        <family val="2"/>
        <scheme val="minor"/>
      </rPr>
      <t>elever i aftale</t>
    </r>
  </si>
  <si>
    <r>
      <t xml:space="preserve">Andel </t>
    </r>
    <r>
      <rPr>
        <b/>
        <sz val="11"/>
        <color rgb="FF000000"/>
        <rFont val="Calibri"/>
        <family val="2"/>
        <scheme val="minor"/>
      </rPr>
      <t>elever i skoleoplæring</t>
    </r>
  </si>
  <si>
    <r>
      <t xml:space="preserve">Andel </t>
    </r>
    <r>
      <rPr>
        <b/>
        <sz val="11"/>
        <color rgb="FF000000"/>
        <rFont val="Calibri"/>
        <family val="2"/>
        <scheme val="minor"/>
      </rPr>
      <t>elever registreret som lærepladssøgende 3 måneder efter afsluttet grundforløb</t>
    </r>
  </si>
  <si>
    <r>
      <t xml:space="preserve">Antal </t>
    </r>
    <r>
      <rPr>
        <b/>
        <sz val="11"/>
        <color rgb="FF000000"/>
        <rFont val="Calibri"/>
        <family val="2"/>
        <scheme val="minor"/>
      </rPr>
      <t>elever i aftale</t>
    </r>
  </si>
  <si>
    <r>
      <t xml:space="preserve">Antal </t>
    </r>
    <r>
      <rPr>
        <b/>
        <sz val="11"/>
        <color rgb="FF000000"/>
        <rFont val="Calibri"/>
        <family val="2"/>
        <scheme val="minor"/>
      </rPr>
      <t>elever i skoleoplæring</t>
    </r>
  </si>
  <si>
    <r>
      <t>Antal e</t>
    </r>
    <r>
      <rPr>
        <b/>
        <sz val="11"/>
        <color rgb="FF000000"/>
        <rFont val="Calibri"/>
        <family val="2"/>
        <scheme val="minor"/>
      </rPr>
      <t>lever registreret som lærepladssøgende 3 måneder efter afsluttet grundforløb</t>
    </r>
  </si>
  <si>
    <r>
      <t xml:space="preserve">Andel </t>
    </r>
    <r>
      <rPr>
        <b/>
        <u/>
        <sz val="11"/>
        <color rgb="FF000000"/>
        <rFont val="Calibri"/>
        <family val="2"/>
        <scheme val="minor"/>
      </rPr>
      <t>uddannelsesaktive</t>
    </r>
    <r>
      <rPr>
        <b/>
        <sz val="11"/>
        <color rgb="FF000000"/>
        <rFont val="Calibri"/>
        <family val="2"/>
        <scheme val="minor"/>
      </rPr>
      <t xml:space="preserve"> elever i aftale</t>
    </r>
  </si>
  <si>
    <r>
      <t xml:space="preserve">Andel </t>
    </r>
    <r>
      <rPr>
        <b/>
        <u/>
        <sz val="11"/>
        <color rgb="FF000000"/>
        <rFont val="Calibri"/>
        <family val="2"/>
        <scheme val="minor"/>
      </rPr>
      <t xml:space="preserve">uddannelsesaktive </t>
    </r>
    <r>
      <rPr>
        <b/>
        <sz val="11"/>
        <color rgb="FF000000"/>
        <rFont val="Calibri"/>
        <family val="2"/>
        <scheme val="minor"/>
      </rPr>
      <t>elever i skoleoplæring</t>
    </r>
  </si>
  <si>
    <r>
      <t xml:space="preserve">Andel </t>
    </r>
    <r>
      <rPr>
        <b/>
        <u/>
        <sz val="11"/>
        <color rgb="FF000000"/>
        <rFont val="Calibri"/>
        <family val="2"/>
        <scheme val="minor"/>
      </rPr>
      <t>uddannelsesaktive</t>
    </r>
    <r>
      <rPr>
        <b/>
        <sz val="11"/>
        <color rgb="FF000000"/>
        <rFont val="Calibri"/>
        <family val="2"/>
        <scheme val="minor"/>
      </rPr>
      <t xml:space="preserve"> elever registreret som lærepladssøgende 3 måneder efter afsluttet grundforløb</t>
    </r>
  </si>
  <si>
    <t xml:space="preserve">Maskinsnedker </t>
  </si>
  <si>
    <t xml:space="preserve">Social- og sundhedsassistent </t>
  </si>
  <si>
    <t xml:space="preserve">Teater-, event- og av-tekniker </t>
  </si>
  <si>
    <t>Kontoruddannelse</t>
  </si>
  <si>
    <t>Antal indgåede SOP-aftaler</t>
  </si>
  <si>
    <t>Andel elever i aftale</t>
  </si>
  <si>
    <t>Andel elever i skoleoplæring</t>
  </si>
  <si>
    <t>Andel elever registreret som lærepladssøgende 3 måneder efter afsluttet grundforløb</t>
  </si>
  <si>
    <t>Antal elever i aftale</t>
  </si>
  <si>
    <t>Antal elever i skoleoplæring</t>
  </si>
  <si>
    <t>Antal elever registreret som lærepladssøgende 3 måneder efter afsluttet grundforløb</t>
  </si>
  <si>
    <t>Andel uddannelsesaktive elever i aftale</t>
  </si>
  <si>
    <t>Andel uddannelsesaktive elever i skoleoplæring</t>
  </si>
  <si>
    <t>Andel uddannelsesaktive elever registreret som lærepladssøgende 3 måneder efter afsluttet grundforløb</t>
  </si>
  <si>
    <t xml:space="preserve">Andel og antal uddannelsesaktive elever, som 3 mdr. efter gennemført grundforløb 2 er overgået til aftale, SOP eller står i lærepladskøen </t>
  </si>
  <si>
    <r>
      <t xml:space="preserve">Oversigt: </t>
    </r>
    <r>
      <rPr>
        <b/>
        <sz val="20"/>
        <color rgb="FFFF0000"/>
        <rFont val="Calibri"/>
        <family val="2"/>
        <scheme val="minor"/>
      </rPr>
      <t>Data for 2021, 2022 og 2023</t>
    </r>
  </si>
  <si>
    <t>Dimensioneret i 2023</t>
  </si>
  <si>
    <t>OBS: Uddannelser med &lt;4 elever (antal og andel) er diskretioneret i excel-arket</t>
  </si>
  <si>
    <t>Uddannelseskode (cøsa)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</si>
</sst>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 * #,##0.00_ ;_ * \-#,##0.00_ ;_ * &quot;-&quot;??_ ;_ @_ "/>
    <numFmt numFmtId="165" formatCode="0.0%"/>
    <numFmt numFmtId="166" formatCode="_(* #,##0.00_);_(* \(#,##0.0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5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1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20" fillId="0" borderId="0"/>
    <xf numFmtId="166" fontId="20" fillId="0" borderId="0" applyFont="0" applyFill="0" applyBorder="0" applyAlignment="0" applyProtection="0"/>
    <xf numFmtId="0" fontId="1" fillId="9" borderId="8" applyNumberFormat="0" applyFont="0" applyAlignment="0" applyProtection="0"/>
    <xf numFmtId="9" fontId="1" fillId="0" borderId="0" applyFont="0" applyFill="0" applyBorder="0" applyAlignment="0" applyProtection="0"/>
    <xf numFmtId="0" fontId="1" fillId="9" borderId="8" applyNumberFormat="0" applyFont="0" applyAlignment="0" applyProtection="0"/>
    <xf numFmtId="0" fontId="21" fillId="0" borderId="0"/>
    <xf numFmtId="0" fontId="2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9" borderId="8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8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9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22" fillId="0" borderId="0" xfId="0" applyFont="1"/>
    <xf numFmtId="0" fontId="0" fillId="0" borderId="0" xfId="0"/>
    <xf numFmtId="0" fontId="0" fillId="0" borderId="0" xfId="0" applyBorder="1"/>
    <xf numFmtId="165" fontId="0" fillId="0" borderId="0" xfId="1" applyNumberFormat="1" applyFont="1" applyBorder="1" applyAlignment="1">
      <alignment horizontal="right"/>
    </xf>
    <xf numFmtId="0" fontId="0" fillId="0" borderId="0" xfId="0" applyFont="1" applyFill="1" applyBorder="1"/>
    <xf numFmtId="0" fontId="0" fillId="0" borderId="0" xfId="0" applyFill="1"/>
    <xf numFmtId="165" fontId="0" fillId="0" borderId="0" xfId="1" applyNumberFormat="1" applyFont="1" applyFill="1" applyBorder="1" applyAlignment="1">
      <alignment horizontal="right"/>
    </xf>
    <xf numFmtId="0" fontId="0" fillId="0" borderId="0" xfId="0" applyFill="1" applyBorder="1"/>
    <xf numFmtId="1" fontId="0" fillId="0" borderId="0" xfId="1" applyNumberFormat="1" applyFont="1" applyFill="1" applyBorder="1" applyAlignment="1">
      <alignment horizontal="right"/>
    </xf>
    <xf numFmtId="3" fontId="0" fillId="0" borderId="0" xfId="1" applyNumberFormat="1" applyFont="1" applyFill="1" applyBorder="1" applyAlignment="1">
      <alignment horizontal="right"/>
    </xf>
    <xf numFmtId="165" fontId="0" fillId="0" borderId="0" xfId="1" applyNumberFormat="1" applyFont="1" applyFill="1" applyBorder="1" applyAlignment="1">
      <alignment horizontal="right" indent="1"/>
    </xf>
    <xf numFmtId="0" fontId="0" fillId="0" borderId="11" xfId="0" applyFont="1" applyFill="1" applyBorder="1"/>
    <xf numFmtId="165" fontId="0" fillId="0" borderId="0" xfId="1" applyNumberFormat="1" applyFont="1"/>
    <xf numFmtId="1" fontId="0" fillId="0" borderId="0" xfId="0" applyNumberFormat="1"/>
    <xf numFmtId="0" fontId="0" fillId="0" borderId="0" xfId="0" applyFont="1"/>
    <xf numFmtId="3" fontId="0" fillId="0" borderId="0" xfId="0" applyNumberFormat="1" applyFont="1" applyBorder="1" applyAlignment="1">
      <alignment horizontal="right"/>
    </xf>
    <xf numFmtId="0" fontId="26" fillId="2" borderId="10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0" fillId="0" borderId="11" xfId="0" applyFont="1" applyBorder="1"/>
    <xf numFmtId="0" fontId="29" fillId="0" borderId="0" xfId="43" applyFont="1" applyFill="1"/>
    <xf numFmtId="1" fontId="29" fillId="0" borderId="11" xfId="43" applyNumberFormat="1" applyFont="1" applyFill="1" applyBorder="1" applyAlignment="1">
      <alignment horizontal="center"/>
    </xf>
    <xf numFmtId="0" fontId="29" fillId="0" borderId="0" xfId="43" applyFont="1" applyFill="1" applyBorder="1"/>
    <xf numFmtId="1" fontId="30" fillId="0" borderId="11" xfId="43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 applyBorder="1"/>
    <xf numFmtId="3" fontId="0" fillId="0" borderId="0" xfId="0" applyNumberFormat="1" applyFont="1" applyFill="1" applyBorder="1" applyAlignment="1">
      <alignment horizontal="right"/>
    </xf>
    <xf numFmtId="0" fontId="30" fillId="0" borderId="11" xfId="0" applyFont="1" applyFill="1" applyBorder="1"/>
    <xf numFmtId="3" fontId="0" fillId="0" borderId="0" xfId="0" applyNumberFormat="1" applyFont="1" applyFill="1" applyBorder="1"/>
    <xf numFmtId="0" fontId="0" fillId="0" borderId="12" xfId="0" applyFont="1" applyFill="1" applyBorder="1"/>
    <xf numFmtId="0" fontId="26" fillId="2" borderId="10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31" fillId="0" borderId="0" xfId="0" applyFont="1" applyFill="1" applyBorder="1"/>
    <xf numFmtId="0" fontId="31" fillId="0" borderId="11" xfId="0" applyFont="1" applyBorder="1"/>
    <xf numFmtId="0" fontId="31" fillId="0" borderId="0" xfId="43" applyFont="1" applyFill="1"/>
    <xf numFmtId="1" fontId="31" fillId="0" borderId="11" xfId="43" applyNumberFormat="1" applyFont="1" applyFill="1" applyBorder="1" applyAlignment="1">
      <alignment horizontal="center"/>
    </xf>
    <xf numFmtId="165" fontId="31" fillId="0" borderId="0" xfId="1" applyNumberFormat="1" applyFont="1"/>
    <xf numFmtId="165" fontId="31" fillId="0" borderId="0" xfId="1" applyNumberFormat="1" applyFont="1" applyBorder="1" applyAlignment="1">
      <alignment horizontal="right"/>
    </xf>
    <xf numFmtId="3" fontId="31" fillId="0" borderId="0" xfId="0" applyNumberFormat="1" applyFont="1" applyBorder="1" applyAlignment="1">
      <alignment horizontal="right"/>
    </xf>
    <xf numFmtId="165" fontId="31" fillId="0" borderId="0" xfId="1" applyNumberFormat="1" applyFont="1" applyFill="1" applyBorder="1" applyAlignment="1">
      <alignment horizontal="right"/>
    </xf>
    <xf numFmtId="1" fontId="31" fillId="0" borderId="0" xfId="1" applyNumberFormat="1" applyFont="1" applyFill="1" applyBorder="1" applyAlignment="1">
      <alignment horizontal="right"/>
    </xf>
    <xf numFmtId="165" fontId="31" fillId="0" borderId="0" xfId="1" applyNumberFormat="1" applyFont="1" applyFill="1" applyBorder="1" applyAlignment="1">
      <alignment horizontal="right" indent="1"/>
    </xf>
    <xf numFmtId="0" fontId="31" fillId="0" borderId="0" xfId="0" applyFont="1"/>
    <xf numFmtId="1" fontId="31" fillId="0" borderId="0" xfId="0" applyNumberFormat="1" applyFont="1"/>
    <xf numFmtId="0" fontId="31" fillId="0" borderId="0" xfId="0" applyFont="1" applyFill="1"/>
    <xf numFmtId="0" fontId="31" fillId="0" borderId="11" xfId="0" applyFont="1" applyFill="1" applyBorder="1"/>
    <xf numFmtId="3" fontId="31" fillId="0" borderId="0" xfId="0" applyNumberFormat="1" applyFont="1" applyFill="1" applyBorder="1" applyAlignment="1">
      <alignment horizontal="right"/>
    </xf>
    <xf numFmtId="3" fontId="31" fillId="0" borderId="0" xfId="1" applyNumberFormat="1" applyFont="1" applyFill="1" applyBorder="1" applyAlignment="1">
      <alignment horizontal="right"/>
    </xf>
    <xf numFmtId="0" fontId="33" fillId="0" borderId="11" xfId="0" applyFont="1" applyFill="1" applyBorder="1"/>
    <xf numFmtId="165" fontId="0" fillId="0" borderId="0" xfId="0" applyNumberFormat="1"/>
    <xf numFmtId="0" fontId="26" fillId="2" borderId="10" xfId="0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</cellXfs>
  <cellStyles count="95">
    <cellStyle name="20 % - Farve1" xfId="20" builtinId="30" customBuiltin="1"/>
    <cellStyle name="20 % - Farve2" xfId="24" builtinId="34" customBuiltin="1"/>
    <cellStyle name="20 % - Farve3" xfId="28" builtinId="38" customBuiltin="1"/>
    <cellStyle name="20 % - Farve4" xfId="32" builtinId="42" customBuiltin="1"/>
    <cellStyle name="20 % - Farve5" xfId="36" builtinId="46" customBuiltin="1"/>
    <cellStyle name="20 % - Farve6" xfId="40" builtinId="50" customBuiltin="1"/>
    <cellStyle name="20 % - Markeringsfarve1 2" xfId="57"/>
    <cellStyle name="20 % - Markeringsfarve2 2" xfId="58"/>
    <cellStyle name="20 % - Markeringsfarve3 2" xfId="59"/>
    <cellStyle name="20 % - Markeringsfarve4 2" xfId="60"/>
    <cellStyle name="20 % - Markeringsfarve5 2" xfId="61"/>
    <cellStyle name="20 % - Markeringsfarve6 2" xfId="62"/>
    <cellStyle name="40 % - Farve1" xfId="21" builtinId="31" customBuiltin="1"/>
    <cellStyle name="40 % - Farve2" xfId="25" builtinId="35" customBuiltin="1"/>
    <cellStyle name="40 % - Farve3" xfId="29" builtinId="39" customBuiltin="1"/>
    <cellStyle name="40 % - Farve4" xfId="33" builtinId="43" customBuiltin="1"/>
    <cellStyle name="40 % - Farve5" xfId="37" builtinId="47" customBuiltin="1"/>
    <cellStyle name="40 % - Farve6" xfId="41" builtinId="51" customBuiltin="1"/>
    <cellStyle name="40 % - Markeringsfarve1 2" xfId="63"/>
    <cellStyle name="40 % - Markeringsfarve2 2" xfId="64"/>
    <cellStyle name="40 % - Markeringsfarve3 2" xfId="65"/>
    <cellStyle name="40 % - Markeringsfarve4 2" xfId="66"/>
    <cellStyle name="40 % - Markeringsfarve5 2" xfId="67"/>
    <cellStyle name="40 % - Markeringsfarve6 2" xfId="68"/>
    <cellStyle name="60 % - Farve1" xfId="22" builtinId="32" customBuiltin="1"/>
    <cellStyle name="60 % - Farve2" xfId="26" builtinId="36" customBuiltin="1"/>
    <cellStyle name="60 % - Farve3" xfId="30" builtinId="40" customBuiltin="1"/>
    <cellStyle name="60 % - Farve4" xfId="34" builtinId="44" customBuiltin="1"/>
    <cellStyle name="60 % - Farve5" xfId="38" builtinId="48" customBuiltin="1"/>
    <cellStyle name="60 % - Farve6" xfId="42" builtinId="52" customBuiltin="1"/>
    <cellStyle name="Advarselstekst" xfId="15" builtinId="11" customBuiltin="1"/>
    <cellStyle name="Bemærk!" xfId="16" builtinId="10" customBuiltin="1"/>
    <cellStyle name="Bemærk! 2" xfId="46"/>
    <cellStyle name="Bemærk! 2 2" xfId="69"/>
    <cellStyle name="Bemærk! 3" xfId="48"/>
    <cellStyle name="Bemærk! 4" xfId="54"/>
    <cellStyle name="Beregning" xfId="12" builtinId="22" customBuiltin="1"/>
    <cellStyle name="Besøgt link" xfId="90" builtinId="9" customBuiltin="1"/>
    <cellStyle name="Farve1" xfId="19" builtinId="29" customBuiltin="1"/>
    <cellStyle name="Farve2" xfId="23" builtinId="33" customBuiltin="1"/>
    <cellStyle name="Farve3" xfId="27" builtinId="37" customBuiltin="1"/>
    <cellStyle name="Farve4" xfId="31" builtinId="41" customBuiltin="1"/>
    <cellStyle name="Farve5" xfId="35" builtinId="45" customBuiltin="1"/>
    <cellStyle name="Farve6" xfId="39" builtinId="49" customBuiltin="1"/>
    <cellStyle name="Forklarende tekst" xfId="17" builtinId="53" customBuiltin="1"/>
    <cellStyle name="God" xfId="7" builtinId="26" customBuiltin="1"/>
    <cellStyle name="Input" xfId="10" builtinId="20" customBuiltin="1"/>
    <cellStyle name="Komma 2" xfId="45"/>
    <cellStyle name="Komma 2 2" xfId="70"/>
    <cellStyle name="Komma 2 2 2" xfId="71"/>
    <cellStyle name="Komma 2 2 3" xfId="72"/>
    <cellStyle name="Komma 2 3" xfId="73"/>
    <cellStyle name="Komma 2 3 2" xfId="94"/>
    <cellStyle name="Komma 2 4" xfId="91"/>
    <cellStyle name="Komma 2 5" xfId="93"/>
    <cellStyle name="Komma 3" xfId="74"/>
    <cellStyle name="Kontrollér celle" xfId="14" builtinId="23" customBuiltin="1"/>
    <cellStyle name="Link" xfId="89" builtinId="8" customBuiltin="1"/>
    <cellStyle name="Neutral" xfId="9" builtinId="28" customBuiltin="1"/>
    <cellStyle name="Normal" xfId="0" builtinId="0"/>
    <cellStyle name="Normal 2" xfId="43"/>
    <cellStyle name="Normal 2 2" xfId="75"/>
    <cellStyle name="Normal 2 3" xfId="76"/>
    <cellStyle name="Normal 2 4" xfId="77"/>
    <cellStyle name="Normal 3" xfId="44"/>
    <cellStyle name="Normal 3 2" xfId="53"/>
    <cellStyle name="Normal 3 2 2" xfId="78"/>
    <cellStyle name="Normal 3 2 2 2" xfId="79"/>
    <cellStyle name="Normal 3 2 3" xfId="80"/>
    <cellStyle name="Normal 3 3" xfId="81"/>
    <cellStyle name="Normal 3 4" xfId="82"/>
    <cellStyle name="Normal 3 5" xfId="88"/>
    <cellStyle name="Normal 4" xfId="49"/>
    <cellStyle name="Normal 4 2" xfId="83"/>
    <cellStyle name="Normal 4 3" xfId="84"/>
    <cellStyle name="Normal 5" xfId="50"/>
    <cellStyle name="Normal 5 2" xfId="85"/>
    <cellStyle name="Normal 5 3" xfId="86"/>
    <cellStyle name="Normal 6" xfId="51"/>
    <cellStyle name="Normal 7" xfId="55"/>
    <cellStyle name="Output" xfId="11" builtinId="21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Procent" xfId="1" builtinId="5"/>
    <cellStyle name="Procent 2" xfId="47"/>
    <cellStyle name="Procent 2 2" xfId="87"/>
    <cellStyle name="Procent 2 3" xfId="92"/>
    <cellStyle name="Procent 3" xfId="52"/>
    <cellStyle name="Procent 4" xfId="56"/>
    <cellStyle name="Sammenkædet celle" xfId="13" builtinId="24" customBuiltin="1"/>
    <cellStyle name="Titel" xfId="2" builtinId="15" customBuiltin="1"/>
    <cellStyle name="Total" xfId="18" builtinId="25" customBuiltin="1"/>
    <cellStyle name="Ugyldig" xfId="8" builtinId="27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DA\3.%20Erhvervsuddannelserne\17.%20Ministersager%20ad%20hoc\2022\0707%20Udviklingsredeg&#248;relse\Andel_skp_2021_202204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DA\3.%20Erhvervsuddannelserne\17.%20Ministersager%20ad%20hoc\2023\0704%20Udviklingsredeg&#248;relsen\Data\data_trep_01jan_31dec2022_20230420.xlx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DA\3.%20Erhvervsuddannelserne\17.%20Ministersager%20ad%20hoc\2023\0704%20Udviklingsredeg&#248;relsen\Data\Indg&#229;ede%20aftaler%20og%20SOP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DA\3.%20Erhvervsuddannelserne\17.%20Ministersager%20ad%20hoc\2024\0603%20Udviklingsredeg&#248;relser\Data\Andel_skp_2023_2024050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DA\3.%20Erhvervsuddannelserne\17.%20Ministersager%20ad%20hoc\2024\0603%20Udviklingsredeg&#248;relser\Data\Dimensioneringsark%20til%20DVH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DA\3.%20Erhvervsuddannelserne\17.%20Ministersager%20ad%20hoc\2024\0603%20Udviklingsredeg&#248;relser\Data\Tilgang%20til%20GF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DA\3.%20Erhvervsuddannelserne\17.%20Ministersager%20ad%20hoc\2024\0603%20Udviklingsredeg&#248;relser\Data\data_trep_01jan_31dec2023_20240503.xlx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DA\3.%20Erhvervsuddannelserne\17.%20Ministersager%20ad%20hoc\2024\0603%20Udviklingsredeg&#248;relser\Data\Indg&#229;ede%20aftaler%20og%20SO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DA\3.%20Erhvervsuddannelserne\17.%20Ministersager%20ad%20hoc\2022\0707%20Udviklingsredeg&#248;relse\Dimensioneringsark%20til%20DV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DA\3.%20Erhvervsuddannelserne\17.%20Ministersager%20ad%20hoc\2022\0707%20Udviklingsredeg&#248;relse\Tilgang%20fordelt%20paa%20uddannelsesherarkie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DA\3.%20Erhvervsuddannelserne\17.%20Ministersager%20ad%20hoc\2022\0707%20Udviklingsredeg&#248;relse\data_trep_01jan_31dec2021_20220421.xlx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DA\3.%20Erhvervsuddannelserne\17.%20Ministersager%20ad%20hoc\2022\0707%20Udviklingsredeg&#248;relse\Indg&#229;ede%20aftale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DA\3.%20Erhvervsuddannelserne\17.%20Ministersager%20ad%20hoc\2022\0707%20Udviklingsredeg&#248;relse\SOP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DA\3.%20Erhvervsuddannelserne\17.%20Ministersager%20ad%20hoc\2023\0704%20Udviklingsredeg&#248;relsen\Data\Andel_skp_2022_2023042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DA\3.%20Erhvervsuddannelserne\17.%20Ministersager%20ad%20hoc\2023\0704%20Udviklingsredeg&#248;relsen\Data\Dimensioneringsark%20til%20DVH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DA\3.%20Erhvervsuddannelserne\17.%20Ministersager%20ad%20hoc\2023\0704%20Udviklingsredeg&#248;relsen\Data\Tilgang%20til%20GF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SKP3"/>
    </sheetNames>
    <sheetDataSet>
      <sheetData sheetId="0">
        <row r="1">
          <cell r="C1" t="str">
            <v>Cøsa kode</v>
          </cell>
          <cell r="D1" t="str">
            <v>Andel i skp</v>
          </cell>
        </row>
        <row r="2">
          <cell r="C2">
            <v>1570</v>
          </cell>
          <cell r="D2">
            <v>0</v>
          </cell>
        </row>
        <row r="3">
          <cell r="C3">
            <v>1605</v>
          </cell>
          <cell r="D3">
            <v>3.907</v>
          </cell>
        </row>
        <row r="4">
          <cell r="C4">
            <v>1380</v>
          </cell>
          <cell r="D4">
            <v>0.59799999999999998</v>
          </cell>
        </row>
        <row r="5">
          <cell r="C5">
            <v>1460</v>
          </cell>
          <cell r="D5">
            <v>4.149</v>
          </cell>
        </row>
        <row r="6">
          <cell r="C6">
            <v>1220</v>
          </cell>
          <cell r="D6">
            <v>15.701000000000001</v>
          </cell>
        </row>
        <row r="7">
          <cell r="C7">
            <v>1720</v>
          </cell>
          <cell r="D7">
            <v>2.4180000000000001</v>
          </cell>
        </row>
        <row r="8">
          <cell r="C8">
            <v>1820</v>
          </cell>
          <cell r="D8">
            <v>25.721</v>
          </cell>
        </row>
        <row r="9">
          <cell r="C9">
            <v>1140</v>
          </cell>
          <cell r="D9">
            <v>0</v>
          </cell>
        </row>
        <row r="10">
          <cell r="C10">
            <v>1855</v>
          </cell>
          <cell r="D10">
            <v>0</v>
          </cell>
        </row>
        <row r="11">
          <cell r="C11">
            <v>382</v>
          </cell>
          <cell r="D11">
            <v>0</v>
          </cell>
        </row>
        <row r="12">
          <cell r="C12">
            <v>1450</v>
          </cell>
          <cell r="D12">
            <v>6.6890000000000001</v>
          </cell>
        </row>
        <row r="13">
          <cell r="C13">
            <v>1411</v>
          </cell>
          <cell r="D13">
            <v>23.933</v>
          </cell>
        </row>
        <row r="14">
          <cell r="C14">
            <v>59</v>
          </cell>
          <cell r="D14">
            <v>0</v>
          </cell>
        </row>
        <row r="15">
          <cell r="C15">
            <v>1195</v>
          </cell>
          <cell r="D15">
            <v>41.935000000000002</v>
          </cell>
        </row>
        <row r="16">
          <cell r="C16">
            <v>1260</v>
          </cell>
          <cell r="D16">
            <v>11.827</v>
          </cell>
        </row>
        <row r="17">
          <cell r="C17">
            <v>1205</v>
          </cell>
          <cell r="D17">
            <v>39.273000000000003</v>
          </cell>
        </row>
        <row r="18">
          <cell r="C18">
            <v>2002</v>
          </cell>
          <cell r="D18">
            <v>0</v>
          </cell>
        </row>
        <row r="19">
          <cell r="C19">
            <v>1952</v>
          </cell>
          <cell r="D19">
            <v>5.5010000000000003</v>
          </cell>
        </row>
        <row r="20">
          <cell r="C20">
            <v>1515</v>
          </cell>
          <cell r="D20">
            <v>35.341999999999999</v>
          </cell>
        </row>
        <row r="21">
          <cell r="C21">
            <v>1615</v>
          </cell>
          <cell r="D21">
            <v>7.8460000000000001</v>
          </cell>
        </row>
        <row r="22">
          <cell r="C22">
            <v>1445</v>
          </cell>
          <cell r="D22">
            <v>5.742</v>
          </cell>
        </row>
        <row r="23">
          <cell r="C23">
            <v>1430</v>
          </cell>
          <cell r="D23">
            <v>7.78</v>
          </cell>
        </row>
        <row r="24">
          <cell r="C24">
            <v>1210</v>
          </cell>
          <cell r="D24">
            <v>8.8239999999999998</v>
          </cell>
        </row>
        <row r="25">
          <cell r="C25">
            <v>1455</v>
          </cell>
          <cell r="D25">
            <v>0</v>
          </cell>
        </row>
        <row r="26">
          <cell r="C26">
            <v>1235</v>
          </cell>
          <cell r="D26">
            <v>1.1579999999999999</v>
          </cell>
        </row>
        <row r="27">
          <cell r="C27">
            <v>1680</v>
          </cell>
          <cell r="D27">
            <v>11.106</v>
          </cell>
        </row>
        <row r="28">
          <cell r="C28">
            <v>15</v>
          </cell>
          <cell r="D28">
            <v>13.696999999999999</v>
          </cell>
        </row>
        <row r="29">
          <cell r="C29">
            <v>1530</v>
          </cell>
          <cell r="D29">
            <v>4.4630000000000001</v>
          </cell>
        </row>
        <row r="30">
          <cell r="C30">
            <v>1922</v>
          </cell>
          <cell r="D30">
            <v>0</v>
          </cell>
        </row>
        <row r="31">
          <cell r="C31">
            <v>1170</v>
          </cell>
          <cell r="D31">
            <v>12.593</v>
          </cell>
        </row>
        <row r="32">
          <cell r="C32">
            <v>1785</v>
          </cell>
          <cell r="D32">
            <v>16.486000000000001</v>
          </cell>
        </row>
        <row r="33">
          <cell r="C33">
            <v>1270</v>
          </cell>
          <cell r="D33">
            <v>15.555999999999999</v>
          </cell>
        </row>
        <row r="34">
          <cell r="C34">
            <v>1355</v>
          </cell>
          <cell r="D34">
            <v>0</v>
          </cell>
        </row>
        <row r="35">
          <cell r="C35">
            <v>1520</v>
          </cell>
          <cell r="D35">
            <v>7.4770000000000003</v>
          </cell>
        </row>
        <row r="36">
          <cell r="C36">
            <v>1780</v>
          </cell>
          <cell r="D36">
            <v>13.795999999999999</v>
          </cell>
        </row>
        <row r="37">
          <cell r="C37">
            <v>383</v>
          </cell>
          <cell r="D37">
            <v>12.541</v>
          </cell>
        </row>
        <row r="38">
          <cell r="C38">
            <v>1715</v>
          </cell>
          <cell r="D38">
            <v>6.5960000000000001</v>
          </cell>
        </row>
        <row r="39">
          <cell r="C39">
            <v>1405</v>
          </cell>
          <cell r="D39">
            <v>0</v>
          </cell>
        </row>
        <row r="40">
          <cell r="C40">
            <v>1670</v>
          </cell>
          <cell r="D40">
            <v>1.57</v>
          </cell>
        </row>
        <row r="41">
          <cell r="C41">
            <v>1495</v>
          </cell>
          <cell r="D41">
            <v>10.865</v>
          </cell>
        </row>
        <row r="42">
          <cell r="C42">
            <v>1655</v>
          </cell>
          <cell r="D42">
            <v>8.9999999999999993E-3</v>
          </cell>
        </row>
        <row r="43">
          <cell r="C43">
            <v>1280</v>
          </cell>
          <cell r="D43">
            <v>20.581</v>
          </cell>
        </row>
        <row r="44">
          <cell r="C44">
            <v>1932</v>
          </cell>
          <cell r="D44">
            <v>7.9059999999999997</v>
          </cell>
        </row>
        <row r="45">
          <cell r="C45">
            <v>94</v>
          </cell>
          <cell r="D45">
            <v>0</v>
          </cell>
        </row>
        <row r="46">
          <cell r="C46">
            <v>1330</v>
          </cell>
          <cell r="D46">
            <v>0</v>
          </cell>
        </row>
        <row r="47">
          <cell r="C47">
            <v>334</v>
          </cell>
          <cell r="D47">
            <v>0</v>
          </cell>
        </row>
        <row r="48">
          <cell r="C48">
            <v>335</v>
          </cell>
          <cell r="D48">
            <v>0</v>
          </cell>
        </row>
        <row r="49">
          <cell r="C49">
            <v>336</v>
          </cell>
          <cell r="D49">
            <v>0</v>
          </cell>
        </row>
        <row r="50">
          <cell r="C50">
            <v>1145</v>
          </cell>
          <cell r="D50">
            <v>11.667999999999999</v>
          </cell>
        </row>
        <row r="51">
          <cell r="C51">
            <v>1190</v>
          </cell>
          <cell r="D51">
            <v>6.3280000000000003</v>
          </cell>
        </row>
        <row r="52">
          <cell r="C52">
            <v>1250</v>
          </cell>
          <cell r="D52">
            <v>4.0149999999999997</v>
          </cell>
        </row>
        <row r="53">
          <cell r="C53">
            <v>1911</v>
          </cell>
          <cell r="D53">
            <v>0</v>
          </cell>
        </row>
        <row r="54">
          <cell r="C54">
            <v>1912</v>
          </cell>
          <cell r="D54">
            <v>4.2850000000000001</v>
          </cell>
        </row>
        <row r="55">
          <cell r="C55">
            <v>1790</v>
          </cell>
          <cell r="D55">
            <v>22</v>
          </cell>
        </row>
        <row r="56">
          <cell r="C56">
            <v>384</v>
          </cell>
          <cell r="D56">
            <v>0</v>
          </cell>
        </row>
        <row r="57">
          <cell r="C57">
            <v>1180</v>
          </cell>
          <cell r="D57">
            <v>0.16300000000000001</v>
          </cell>
        </row>
        <row r="58">
          <cell r="C58">
            <v>1565</v>
          </cell>
          <cell r="D58">
            <v>5.1680000000000001</v>
          </cell>
        </row>
        <row r="59">
          <cell r="C59">
            <v>16</v>
          </cell>
          <cell r="D59">
            <v>0.28000000000000003</v>
          </cell>
        </row>
        <row r="60">
          <cell r="C60">
            <v>93</v>
          </cell>
          <cell r="D60">
            <v>2.0550000000000002</v>
          </cell>
        </row>
        <row r="61">
          <cell r="C61">
            <v>1255</v>
          </cell>
          <cell r="D61">
            <v>0</v>
          </cell>
        </row>
        <row r="62">
          <cell r="C62">
            <v>1315</v>
          </cell>
          <cell r="D62">
            <v>0</v>
          </cell>
        </row>
        <row r="63">
          <cell r="C63">
            <v>1415</v>
          </cell>
          <cell r="D63">
            <v>2.6320000000000001</v>
          </cell>
        </row>
        <row r="64">
          <cell r="C64">
            <v>1525</v>
          </cell>
          <cell r="D64">
            <v>19.065999999999999</v>
          </cell>
        </row>
        <row r="65">
          <cell r="C65">
            <v>1640</v>
          </cell>
          <cell r="D65">
            <v>0</v>
          </cell>
        </row>
        <row r="66">
          <cell r="C66">
            <v>1350</v>
          </cell>
          <cell r="D66">
            <v>4.3819999999999997</v>
          </cell>
        </row>
        <row r="67">
          <cell r="C67">
            <v>1412</v>
          </cell>
          <cell r="D67">
            <v>27.082000000000001</v>
          </cell>
        </row>
        <row r="68">
          <cell r="C68">
            <v>1860</v>
          </cell>
          <cell r="D68">
            <v>0</v>
          </cell>
        </row>
        <row r="69">
          <cell r="C69">
            <v>1155</v>
          </cell>
          <cell r="D69">
            <v>0</v>
          </cell>
        </row>
        <row r="70">
          <cell r="C70">
            <v>92</v>
          </cell>
          <cell r="D70">
            <v>14.02</v>
          </cell>
        </row>
        <row r="71">
          <cell r="C71">
            <v>1325</v>
          </cell>
          <cell r="D71">
            <v>0.40899999999999997</v>
          </cell>
        </row>
        <row r="72">
          <cell r="C72">
            <v>1335</v>
          </cell>
          <cell r="D72">
            <v>7.0519999999999996</v>
          </cell>
        </row>
        <row r="73">
          <cell r="C73">
            <v>1300</v>
          </cell>
          <cell r="D73">
            <v>3.766</v>
          </cell>
        </row>
        <row r="74">
          <cell r="C74">
            <v>39</v>
          </cell>
          <cell r="D74">
            <v>0</v>
          </cell>
        </row>
        <row r="75">
          <cell r="C75">
            <v>1710</v>
          </cell>
          <cell r="D75">
            <v>10.131</v>
          </cell>
        </row>
        <row r="76">
          <cell r="C76">
            <v>1700</v>
          </cell>
          <cell r="D76">
            <v>9.6660000000000004</v>
          </cell>
        </row>
        <row r="77">
          <cell r="C77">
            <v>1575</v>
          </cell>
          <cell r="D77">
            <v>0</v>
          </cell>
        </row>
        <row r="78">
          <cell r="C78">
            <v>1125</v>
          </cell>
          <cell r="D78">
            <v>2.133</v>
          </cell>
        </row>
        <row r="79">
          <cell r="C79">
            <v>1470</v>
          </cell>
          <cell r="D79">
            <v>2.6349999999999998</v>
          </cell>
        </row>
        <row r="80">
          <cell r="C80">
            <v>1440</v>
          </cell>
          <cell r="D80">
            <v>0</v>
          </cell>
        </row>
        <row r="81">
          <cell r="C81">
            <v>1630</v>
          </cell>
          <cell r="D81">
            <v>12.496</v>
          </cell>
        </row>
        <row r="82">
          <cell r="C82">
            <v>1650</v>
          </cell>
          <cell r="D82">
            <v>0</v>
          </cell>
        </row>
        <row r="83">
          <cell r="C83">
            <v>1110</v>
          </cell>
          <cell r="D83">
            <v>3.5289999999999999</v>
          </cell>
        </row>
        <row r="84">
          <cell r="C84">
            <v>1410</v>
          </cell>
          <cell r="D84">
            <v>19.451000000000001</v>
          </cell>
        </row>
        <row r="85">
          <cell r="C85">
            <v>2008</v>
          </cell>
          <cell r="D85">
            <v>0</v>
          </cell>
        </row>
        <row r="86">
          <cell r="C86">
            <v>2007</v>
          </cell>
          <cell r="D86">
            <v>0</v>
          </cell>
        </row>
        <row r="87">
          <cell r="C87">
            <v>2004</v>
          </cell>
          <cell r="D87">
            <v>0</v>
          </cell>
        </row>
        <row r="88">
          <cell r="C88">
            <v>1360</v>
          </cell>
          <cell r="D88">
            <v>0</v>
          </cell>
        </row>
        <row r="89">
          <cell r="C89">
            <v>1370</v>
          </cell>
          <cell r="D89">
            <v>0</v>
          </cell>
        </row>
        <row r="90">
          <cell r="C90">
            <v>1130</v>
          </cell>
          <cell r="D90">
            <v>0</v>
          </cell>
        </row>
        <row r="91">
          <cell r="C91">
            <v>1340</v>
          </cell>
          <cell r="D91">
            <v>0.26600000000000001</v>
          </cell>
        </row>
        <row r="92">
          <cell r="C92">
            <v>1770</v>
          </cell>
          <cell r="D92">
            <v>3.0550000000000002</v>
          </cell>
        </row>
        <row r="93">
          <cell r="C93">
            <v>1760</v>
          </cell>
          <cell r="D93">
            <v>26.698</v>
          </cell>
        </row>
        <row r="94">
          <cell r="C94">
            <v>1660</v>
          </cell>
          <cell r="D94">
            <v>0</v>
          </cell>
        </row>
        <row r="95">
          <cell r="C95">
            <v>1885</v>
          </cell>
          <cell r="D95">
            <v>27.861999999999998</v>
          </cell>
        </row>
        <row r="96">
          <cell r="C96">
            <v>1890</v>
          </cell>
          <cell r="D96">
            <v>29.076000000000001</v>
          </cell>
        </row>
        <row r="97">
          <cell r="C97">
            <v>1425</v>
          </cell>
          <cell r="D97">
            <v>0.17299999999999999</v>
          </cell>
        </row>
        <row r="98">
          <cell r="C98">
            <v>1705</v>
          </cell>
          <cell r="D98">
            <v>1.002</v>
          </cell>
        </row>
        <row r="99">
          <cell r="C99">
            <v>1535</v>
          </cell>
          <cell r="D99">
            <v>0</v>
          </cell>
        </row>
        <row r="100">
          <cell r="C100">
            <v>1390</v>
          </cell>
          <cell r="D100">
            <v>5.5069999999999997</v>
          </cell>
        </row>
        <row r="101">
          <cell r="C101">
            <v>1750</v>
          </cell>
          <cell r="D101">
            <v>54.908000000000001</v>
          </cell>
        </row>
        <row r="102">
          <cell r="C102">
            <v>1420</v>
          </cell>
          <cell r="D102">
            <v>2.1019999999999999</v>
          </cell>
        </row>
        <row r="103">
          <cell r="C103">
            <v>1560</v>
          </cell>
          <cell r="D103">
            <v>2.4849999999999999</v>
          </cell>
        </row>
        <row r="104">
          <cell r="C104">
            <v>1620</v>
          </cell>
          <cell r="D104">
            <v>0</v>
          </cell>
        </row>
        <row r="105">
          <cell r="C105">
            <v>1160</v>
          </cell>
          <cell r="D105">
            <v>1.48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Udd"/>
      <sheetName val="Inst"/>
      <sheetName val="data_trep_01jan_31dec2022_20230"/>
      <sheetName val="Andel og antal"/>
    </sheetNames>
    <sheetDataSet>
      <sheetData sheetId="0"/>
      <sheetData sheetId="1"/>
      <sheetData sheetId="2"/>
      <sheetData sheetId="3"/>
      <sheetData sheetId="4">
        <row r="4">
          <cell r="I4" t="str">
            <v>Rækkenavne</v>
          </cell>
          <cell r="J4" t="str">
            <v>0 Ingen aftale</v>
          </cell>
          <cell r="K4" t="str">
            <v>1 Ingen aftale, men har haft</v>
          </cell>
          <cell r="L4" t="str">
            <v>21 Alm</v>
          </cell>
          <cell r="M4" t="str">
            <v>22 SKP</v>
          </cell>
          <cell r="N4" t="str">
            <v>Søgekø efter 3 mdr.</v>
          </cell>
          <cell r="O4" t="str">
            <v>Hovedtotal</v>
          </cell>
          <cell r="Q4" t="str">
            <v>Rækkenavne</v>
          </cell>
          <cell r="R4" t="str">
            <v>0 Ingen aftale</v>
          </cell>
          <cell r="S4" t="str">
            <v>1 Ingen aftale, men har haft</v>
          </cell>
          <cell r="T4" t="str">
            <v>21 Alm</v>
          </cell>
          <cell r="U4" t="str">
            <v>22 SKP</v>
          </cell>
          <cell r="V4" t="str">
            <v>Søgekø efter 3 mdr.</v>
          </cell>
          <cell r="W4" t="str">
            <v>Hovedtotal</v>
          </cell>
        </row>
        <row r="5">
          <cell r="I5">
            <v>15</v>
          </cell>
          <cell r="J5">
            <v>92</v>
          </cell>
          <cell r="K5">
            <v>12</v>
          </cell>
          <cell r="L5">
            <v>89</v>
          </cell>
          <cell r="M5">
            <v>6</v>
          </cell>
          <cell r="N5">
            <v>2</v>
          </cell>
          <cell r="O5">
            <v>201</v>
          </cell>
          <cell r="Q5">
            <v>15</v>
          </cell>
          <cell r="R5">
            <v>0.45771144278606968</v>
          </cell>
          <cell r="S5">
            <v>5.9701492537313432E-2</v>
          </cell>
          <cell r="T5">
            <v>0.44278606965174128</v>
          </cell>
          <cell r="U5">
            <v>2.9850746268656716E-2</v>
          </cell>
          <cell r="V5">
            <v>9.9502487562189053E-3</v>
          </cell>
          <cell r="W5">
            <v>1</v>
          </cell>
        </row>
        <row r="6">
          <cell r="I6">
            <v>16</v>
          </cell>
          <cell r="J6">
            <v>168</v>
          </cell>
          <cell r="K6">
            <v>69</v>
          </cell>
          <cell r="L6">
            <v>944</v>
          </cell>
          <cell r="N6">
            <v>2</v>
          </cell>
          <cell r="O6">
            <v>1183</v>
          </cell>
          <cell r="Q6">
            <v>16</v>
          </cell>
          <cell r="R6">
            <v>0.14201183431952663</v>
          </cell>
          <cell r="S6">
            <v>5.8326289095519866E-2</v>
          </cell>
          <cell r="T6">
            <v>0.79797125950972103</v>
          </cell>
          <cell r="U6">
            <v>0</v>
          </cell>
          <cell r="V6">
            <v>1.6906170752324597E-3</v>
          </cell>
          <cell r="W6">
            <v>1</v>
          </cell>
        </row>
        <row r="7">
          <cell r="I7">
            <v>36</v>
          </cell>
          <cell r="J7">
            <v>1</v>
          </cell>
          <cell r="O7">
            <v>1</v>
          </cell>
          <cell r="Q7">
            <v>36</v>
          </cell>
          <cell r="R7">
            <v>1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</row>
        <row r="8">
          <cell r="I8">
            <v>39</v>
          </cell>
          <cell r="J8">
            <v>3</v>
          </cell>
          <cell r="L8">
            <v>2</v>
          </cell>
          <cell r="O8">
            <v>5</v>
          </cell>
          <cell r="Q8">
            <v>39</v>
          </cell>
          <cell r="R8">
            <v>0.6</v>
          </cell>
          <cell r="S8">
            <v>0</v>
          </cell>
          <cell r="T8">
            <v>0.4</v>
          </cell>
          <cell r="U8">
            <v>0</v>
          </cell>
          <cell r="V8">
            <v>0</v>
          </cell>
          <cell r="W8">
            <v>1</v>
          </cell>
        </row>
        <row r="9">
          <cell r="I9">
            <v>59</v>
          </cell>
          <cell r="L9">
            <v>6</v>
          </cell>
          <cell r="O9">
            <v>6</v>
          </cell>
          <cell r="Q9">
            <v>59</v>
          </cell>
          <cell r="R9">
            <v>0</v>
          </cell>
          <cell r="S9">
            <v>0</v>
          </cell>
          <cell r="T9">
            <v>1</v>
          </cell>
          <cell r="U9">
            <v>0</v>
          </cell>
          <cell r="V9">
            <v>0</v>
          </cell>
          <cell r="W9">
            <v>1</v>
          </cell>
        </row>
        <row r="10">
          <cell r="I10">
            <v>92</v>
          </cell>
          <cell r="J10">
            <v>253</v>
          </cell>
          <cell r="K10">
            <v>53</v>
          </cell>
          <cell r="L10">
            <v>917</v>
          </cell>
          <cell r="M10">
            <v>208</v>
          </cell>
          <cell r="N10">
            <v>14</v>
          </cell>
          <cell r="O10">
            <v>1445</v>
          </cell>
          <cell r="Q10">
            <v>92</v>
          </cell>
          <cell r="R10">
            <v>0.17508650519031141</v>
          </cell>
          <cell r="S10">
            <v>3.6678200692041522E-2</v>
          </cell>
          <cell r="T10">
            <v>0.63460207612456743</v>
          </cell>
          <cell r="U10">
            <v>0.1439446366782007</v>
          </cell>
          <cell r="V10">
            <v>9.688581314878892E-3</v>
          </cell>
          <cell r="W10">
            <v>1</v>
          </cell>
        </row>
        <row r="11">
          <cell r="I11">
            <v>93</v>
          </cell>
          <cell r="J11">
            <v>13</v>
          </cell>
          <cell r="K11">
            <v>5</v>
          </cell>
          <cell r="L11">
            <v>121</v>
          </cell>
          <cell r="M11">
            <v>4</v>
          </cell>
          <cell r="N11">
            <v>1</v>
          </cell>
          <cell r="O11">
            <v>144</v>
          </cell>
          <cell r="Q11">
            <v>93</v>
          </cell>
          <cell r="R11">
            <v>9.0277777777777776E-2</v>
          </cell>
          <cell r="S11">
            <v>3.4722222222222224E-2</v>
          </cell>
          <cell r="T11">
            <v>0.84027777777777779</v>
          </cell>
          <cell r="U11">
            <v>2.7777777777777776E-2</v>
          </cell>
          <cell r="V11">
            <v>6.9444444444444441E-3</v>
          </cell>
          <cell r="W11">
            <v>1</v>
          </cell>
        </row>
        <row r="12">
          <cell r="I12">
            <v>94</v>
          </cell>
          <cell r="L12">
            <v>1</v>
          </cell>
          <cell r="O12">
            <v>1</v>
          </cell>
          <cell r="Q12">
            <v>94</v>
          </cell>
          <cell r="R12">
            <v>0</v>
          </cell>
          <cell r="S12">
            <v>0</v>
          </cell>
          <cell r="T12">
            <v>1</v>
          </cell>
          <cell r="U12">
            <v>0</v>
          </cell>
          <cell r="V12">
            <v>0</v>
          </cell>
          <cell r="W12">
            <v>1</v>
          </cell>
        </row>
        <row r="13">
          <cell r="I13">
            <v>326</v>
          </cell>
          <cell r="J13">
            <v>1</v>
          </cell>
          <cell r="O13">
            <v>1</v>
          </cell>
          <cell r="Q13">
            <v>326</v>
          </cell>
          <cell r="R13">
            <v>1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1</v>
          </cell>
        </row>
        <row r="14">
          <cell r="I14">
            <v>329</v>
          </cell>
          <cell r="J14">
            <v>7</v>
          </cell>
          <cell r="O14">
            <v>7</v>
          </cell>
          <cell r="Q14">
            <v>329</v>
          </cell>
          <cell r="R14">
            <v>1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1</v>
          </cell>
        </row>
        <row r="15">
          <cell r="I15">
            <v>382</v>
          </cell>
          <cell r="J15">
            <v>3</v>
          </cell>
          <cell r="K15">
            <v>1</v>
          </cell>
          <cell r="L15">
            <v>4</v>
          </cell>
          <cell r="O15">
            <v>8</v>
          </cell>
          <cell r="Q15">
            <v>382</v>
          </cell>
          <cell r="R15">
            <v>0.375</v>
          </cell>
          <cell r="S15">
            <v>0.125</v>
          </cell>
          <cell r="T15">
            <v>0.5</v>
          </cell>
          <cell r="U15">
            <v>0</v>
          </cell>
          <cell r="V15">
            <v>0</v>
          </cell>
          <cell r="W15">
            <v>1</v>
          </cell>
        </row>
        <row r="16">
          <cell r="I16">
            <v>383</v>
          </cell>
          <cell r="J16">
            <v>61</v>
          </cell>
          <cell r="K16">
            <v>14</v>
          </cell>
          <cell r="L16">
            <v>92</v>
          </cell>
          <cell r="M16">
            <v>19</v>
          </cell>
          <cell r="N16">
            <v>2</v>
          </cell>
          <cell r="O16">
            <v>188</v>
          </cell>
          <cell r="Q16">
            <v>383</v>
          </cell>
          <cell r="R16">
            <v>0.32446808510638298</v>
          </cell>
          <cell r="S16">
            <v>7.4468085106382975E-2</v>
          </cell>
          <cell r="T16">
            <v>0.48936170212765956</v>
          </cell>
          <cell r="U16">
            <v>0.10106382978723404</v>
          </cell>
          <cell r="V16">
            <v>1.0638297872340425E-2</v>
          </cell>
          <cell r="W16">
            <v>1</v>
          </cell>
        </row>
        <row r="17">
          <cell r="I17">
            <v>384</v>
          </cell>
          <cell r="L17">
            <v>5</v>
          </cell>
          <cell r="O17">
            <v>5</v>
          </cell>
          <cell r="Q17">
            <v>384</v>
          </cell>
          <cell r="R17">
            <v>0</v>
          </cell>
          <cell r="S17">
            <v>0</v>
          </cell>
          <cell r="T17">
            <v>1</v>
          </cell>
          <cell r="U17">
            <v>0</v>
          </cell>
          <cell r="V17">
            <v>0</v>
          </cell>
          <cell r="W17">
            <v>1</v>
          </cell>
        </row>
        <row r="18">
          <cell r="I18">
            <v>385</v>
          </cell>
          <cell r="L18">
            <v>1</v>
          </cell>
          <cell r="O18">
            <v>1</v>
          </cell>
          <cell r="Q18">
            <v>385</v>
          </cell>
          <cell r="R18">
            <v>0</v>
          </cell>
          <cell r="S18">
            <v>0</v>
          </cell>
          <cell r="T18">
            <v>1</v>
          </cell>
          <cell r="U18">
            <v>0</v>
          </cell>
          <cell r="V18">
            <v>0</v>
          </cell>
          <cell r="W18">
            <v>1</v>
          </cell>
        </row>
        <row r="19">
          <cell r="I19">
            <v>1110</v>
          </cell>
          <cell r="J19">
            <v>93</v>
          </cell>
          <cell r="K19">
            <v>26</v>
          </cell>
          <cell r="L19">
            <v>559</v>
          </cell>
          <cell r="M19">
            <v>14</v>
          </cell>
          <cell r="N19">
            <v>3</v>
          </cell>
          <cell r="O19">
            <v>695</v>
          </cell>
          <cell r="Q19">
            <v>1110</v>
          </cell>
          <cell r="R19">
            <v>0.13381294964028778</v>
          </cell>
          <cell r="S19">
            <v>3.7410071942446041E-2</v>
          </cell>
          <cell r="T19">
            <v>0.8043165467625899</v>
          </cell>
          <cell r="U19">
            <v>2.0143884892086329E-2</v>
          </cell>
          <cell r="V19">
            <v>4.3165467625899279E-3</v>
          </cell>
          <cell r="W19">
            <v>1</v>
          </cell>
        </row>
        <row r="20">
          <cell r="I20">
            <v>1125</v>
          </cell>
          <cell r="J20">
            <v>8</v>
          </cell>
          <cell r="K20">
            <v>2</v>
          </cell>
          <cell r="L20">
            <v>72</v>
          </cell>
          <cell r="M20">
            <v>4</v>
          </cell>
          <cell r="N20">
            <v>1</v>
          </cell>
          <cell r="O20">
            <v>87</v>
          </cell>
          <cell r="Q20">
            <v>1125</v>
          </cell>
          <cell r="R20">
            <v>9.1954022988505746E-2</v>
          </cell>
          <cell r="S20">
            <v>2.2988505747126436E-2</v>
          </cell>
          <cell r="T20">
            <v>0.82758620689655171</v>
          </cell>
          <cell r="U20">
            <v>4.5977011494252873E-2</v>
          </cell>
          <cell r="V20">
            <v>1.1494252873563218E-2</v>
          </cell>
          <cell r="W20">
            <v>1</v>
          </cell>
        </row>
        <row r="21">
          <cell r="I21">
            <v>1130</v>
          </cell>
          <cell r="L21">
            <v>10</v>
          </cell>
          <cell r="O21">
            <v>10</v>
          </cell>
          <cell r="Q21">
            <v>1130</v>
          </cell>
          <cell r="R21">
            <v>0</v>
          </cell>
          <cell r="S21">
            <v>0</v>
          </cell>
          <cell r="T21">
            <v>1</v>
          </cell>
          <cell r="U21">
            <v>0</v>
          </cell>
          <cell r="V21">
            <v>0</v>
          </cell>
          <cell r="W21">
            <v>1</v>
          </cell>
        </row>
        <row r="22">
          <cell r="I22">
            <v>1140</v>
          </cell>
          <cell r="J22">
            <v>6</v>
          </cell>
          <cell r="L22">
            <v>9</v>
          </cell>
          <cell r="O22">
            <v>15</v>
          </cell>
          <cell r="Q22">
            <v>1140</v>
          </cell>
          <cell r="R22">
            <v>0.4</v>
          </cell>
          <cell r="S22">
            <v>0</v>
          </cell>
          <cell r="T22">
            <v>0.6</v>
          </cell>
          <cell r="U22">
            <v>0</v>
          </cell>
          <cell r="V22">
            <v>0</v>
          </cell>
          <cell r="W22">
            <v>1</v>
          </cell>
        </row>
        <row r="23">
          <cell r="I23">
            <v>1145</v>
          </cell>
          <cell r="J23">
            <v>25</v>
          </cell>
          <cell r="K23">
            <v>72</v>
          </cell>
          <cell r="L23">
            <v>286</v>
          </cell>
          <cell r="M23">
            <v>34</v>
          </cell>
          <cell r="N23">
            <v>2</v>
          </cell>
          <cell r="O23">
            <v>419</v>
          </cell>
          <cell r="Q23">
            <v>1145</v>
          </cell>
          <cell r="R23">
            <v>5.9665871121718374E-2</v>
          </cell>
          <cell r="S23">
            <v>0.17183770883054891</v>
          </cell>
          <cell r="T23">
            <v>0.68257756563245819</v>
          </cell>
          <cell r="U23">
            <v>8.1145584725536998E-2</v>
          </cell>
          <cell r="V23">
            <v>4.7732696897374704E-3</v>
          </cell>
          <cell r="W23">
            <v>1</v>
          </cell>
        </row>
        <row r="24">
          <cell r="I24">
            <v>1155</v>
          </cell>
          <cell r="J24">
            <v>1</v>
          </cell>
          <cell r="L24">
            <v>12</v>
          </cell>
          <cell r="O24">
            <v>13</v>
          </cell>
          <cell r="Q24">
            <v>1155</v>
          </cell>
          <cell r="R24">
            <v>7.6923076923076927E-2</v>
          </cell>
          <cell r="S24">
            <v>0</v>
          </cell>
          <cell r="T24">
            <v>0.92307692307692313</v>
          </cell>
          <cell r="U24">
            <v>0</v>
          </cell>
          <cell r="V24">
            <v>0</v>
          </cell>
          <cell r="W24">
            <v>1</v>
          </cell>
        </row>
        <row r="25">
          <cell r="I25">
            <v>1160</v>
          </cell>
          <cell r="J25">
            <v>2</v>
          </cell>
          <cell r="K25">
            <v>2</v>
          </cell>
          <cell r="L25">
            <v>29</v>
          </cell>
          <cell r="M25">
            <v>5</v>
          </cell>
          <cell r="O25">
            <v>38</v>
          </cell>
          <cell r="Q25">
            <v>1160</v>
          </cell>
          <cell r="R25">
            <v>5.2631578947368418E-2</v>
          </cell>
          <cell r="S25">
            <v>5.2631578947368418E-2</v>
          </cell>
          <cell r="T25">
            <v>0.76315789473684215</v>
          </cell>
          <cell r="U25">
            <v>0.13157894736842105</v>
          </cell>
          <cell r="V25">
            <v>0</v>
          </cell>
          <cell r="W25">
            <v>1</v>
          </cell>
        </row>
        <row r="26">
          <cell r="I26">
            <v>1170</v>
          </cell>
          <cell r="J26">
            <v>12</v>
          </cell>
          <cell r="K26">
            <v>4</v>
          </cell>
          <cell r="L26">
            <v>28</v>
          </cell>
          <cell r="M26">
            <v>1</v>
          </cell>
          <cell r="O26">
            <v>45</v>
          </cell>
          <cell r="Q26">
            <v>1170</v>
          </cell>
          <cell r="R26">
            <v>0.26666666666666666</v>
          </cell>
          <cell r="S26">
            <v>8.8888888888888892E-2</v>
          </cell>
          <cell r="T26">
            <v>0.62222222222222223</v>
          </cell>
          <cell r="U26">
            <v>2.2222222222222223E-2</v>
          </cell>
          <cell r="V26">
            <v>0</v>
          </cell>
          <cell r="W26">
            <v>1</v>
          </cell>
        </row>
        <row r="27">
          <cell r="I27">
            <v>1180</v>
          </cell>
          <cell r="J27">
            <v>9</v>
          </cell>
          <cell r="K27">
            <v>3</v>
          </cell>
          <cell r="L27">
            <v>68</v>
          </cell>
          <cell r="N27">
            <v>1</v>
          </cell>
          <cell r="O27">
            <v>81</v>
          </cell>
          <cell r="Q27">
            <v>1180</v>
          </cell>
          <cell r="R27">
            <v>0.1111111111111111</v>
          </cell>
          <cell r="S27">
            <v>3.7037037037037035E-2</v>
          </cell>
          <cell r="T27">
            <v>0.83950617283950613</v>
          </cell>
          <cell r="U27">
            <v>0</v>
          </cell>
          <cell r="V27">
            <v>1.2345679012345678E-2</v>
          </cell>
          <cell r="W27">
            <v>1</v>
          </cell>
        </row>
        <row r="28">
          <cell r="I28">
            <v>1190</v>
          </cell>
          <cell r="J28">
            <v>40</v>
          </cell>
          <cell r="K28">
            <v>21</v>
          </cell>
          <cell r="L28">
            <v>266</v>
          </cell>
          <cell r="M28">
            <v>17</v>
          </cell>
          <cell r="N28">
            <v>2</v>
          </cell>
          <cell r="O28">
            <v>346</v>
          </cell>
          <cell r="Q28">
            <v>1190</v>
          </cell>
          <cell r="R28">
            <v>0.11560693641618497</v>
          </cell>
          <cell r="S28">
            <v>6.0693641618497107E-2</v>
          </cell>
          <cell r="T28">
            <v>0.76878612716763006</v>
          </cell>
          <cell r="U28">
            <v>4.9132947976878616E-2</v>
          </cell>
          <cell r="V28">
            <v>5.7803468208092483E-3</v>
          </cell>
          <cell r="W28">
            <v>1</v>
          </cell>
        </row>
        <row r="29">
          <cell r="I29">
            <v>1195</v>
          </cell>
          <cell r="J29">
            <v>2</v>
          </cell>
          <cell r="L29">
            <v>1</v>
          </cell>
          <cell r="O29">
            <v>3</v>
          </cell>
          <cell r="Q29">
            <v>1195</v>
          </cell>
          <cell r="R29">
            <v>0.66666666666666663</v>
          </cell>
          <cell r="S29">
            <v>0</v>
          </cell>
          <cell r="T29">
            <v>0.33333333333333331</v>
          </cell>
          <cell r="U29">
            <v>0</v>
          </cell>
          <cell r="V29">
            <v>0</v>
          </cell>
          <cell r="W29">
            <v>1</v>
          </cell>
        </row>
        <row r="30">
          <cell r="I30">
            <v>1205</v>
          </cell>
          <cell r="J30">
            <v>270</v>
          </cell>
          <cell r="K30">
            <v>22</v>
          </cell>
          <cell r="L30">
            <v>497</v>
          </cell>
          <cell r="M30">
            <v>413</v>
          </cell>
          <cell r="N30">
            <v>14</v>
          </cell>
          <cell r="O30">
            <v>1216</v>
          </cell>
          <cell r="Q30">
            <v>1205</v>
          </cell>
          <cell r="R30">
            <v>0.22203947368421054</v>
          </cell>
          <cell r="S30">
            <v>1.8092105263157895E-2</v>
          </cell>
          <cell r="T30">
            <v>0.40871710526315791</v>
          </cell>
          <cell r="U30">
            <v>0.33963815789473684</v>
          </cell>
          <cell r="V30">
            <v>1.1513157894736841E-2</v>
          </cell>
          <cell r="W30">
            <v>1</v>
          </cell>
        </row>
        <row r="31">
          <cell r="I31">
            <v>1210</v>
          </cell>
          <cell r="J31">
            <v>18</v>
          </cell>
          <cell r="L31">
            <v>53</v>
          </cell>
          <cell r="M31">
            <v>14</v>
          </cell>
          <cell r="N31">
            <v>1</v>
          </cell>
          <cell r="O31">
            <v>86</v>
          </cell>
          <cell r="Q31">
            <v>1210</v>
          </cell>
          <cell r="R31">
            <v>0.20930232558139536</v>
          </cell>
          <cell r="S31">
            <v>0</v>
          </cell>
          <cell r="T31">
            <v>0.61627906976744184</v>
          </cell>
          <cell r="U31">
            <v>0.16279069767441862</v>
          </cell>
          <cell r="V31">
            <v>1.1627906976744186E-2</v>
          </cell>
          <cell r="W31">
            <v>1</v>
          </cell>
        </row>
        <row r="32">
          <cell r="I32">
            <v>1220</v>
          </cell>
          <cell r="J32">
            <v>37</v>
          </cell>
          <cell r="K32">
            <v>11</v>
          </cell>
          <cell r="L32">
            <v>219</v>
          </cell>
          <cell r="M32">
            <v>44</v>
          </cell>
          <cell r="N32">
            <v>1</v>
          </cell>
          <cell r="O32">
            <v>312</v>
          </cell>
          <cell r="Q32">
            <v>1220</v>
          </cell>
          <cell r="R32">
            <v>0.11858974358974358</v>
          </cell>
          <cell r="S32">
            <v>3.5256410256410256E-2</v>
          </cell>
          <cell r="T32">
            <v>0.70192307692307687</v>
          </cell>
          <cell r="U32">
            <v>0.14102564102564102</v>
          </cell>
          <cell r="V32">
            <v>3.205128205128205E-3</v>
          </cell>
          <cell r="W32">
            <v>1</v>
          </cell>
        </row>
        <row r="33">
          <cell r="I33">
            <v>1235</v>
          </cell>
          <cell r="J33">
            <v>12</v>
          </cell>
          <cell r="K33">
            <v>3</v>
          </cell>
          <cell r="L33">
            <v>179</v>
          </cell>
          <cell r="M33">
            <v>6</v>
          </cell>
          <cell r="O33">
            <v>200</v>
          </cell>
          <cell r="Q33">
            <v>1235</v>
          </cell>
          <cell r="R33">
            <v>0.06</v>
          </cell>
          <cell r="S33">
            <v>1.4999999999999999E-2</v>
          </cell>
          <cell r="T33">
            <v>0.89500000000000002</v>
          </cell>
          <cell r="U33">
            <v>0.03</v>
          </cell>
          <cell r="V33">
            <v>0</v>
          </cell>
          <cell r="W33">
            <v>1</v>
          </cell>
        </row>
        <row r="34">
          <cell r="I34">
            <v>1250</v>
          </cell>
          <cell r="J34">
            <v>4</v>
          </cell>
          <cell r="K34">
            <v>9</v>
          </cell>
          <cell r="L34">
            <v>95</v>
          </cell>
          <cell r="M34">
            <v>2</v>
          </cell>
          <cell r="O34">
            <v>110</v>
          </cell>
          <cell r="Q34">
            <v>1250</v>
          </cell>
          <cell r="R34">
            <v>3.6363636363636362E-2</v>
          </cell>
          <cell r="S34">
            <v>8.1818181818181818E-2</v>
          </cell>
          <cell r="T34">
            <v>0.86363636363636365</v>
          </cell>
          <cell r="U34">
            <v>1.8181818181818181E-2</v>
          </cell>
          <cell r="V34">
            <v>0</v>
          </cell>
          <cell r="W34">
            <v>1</v>
          </cell>
        </row>
        <row r="35">
          <cell r="I35">
            <v>1255</v>
          </cell>
          <cell r="J35">
            <v>12</v>
          </cell>
          <cell r="K35">
            <v>1</v>
          </cell>
          <cell r="L35">
            <v>5</v>
          </cell>
          <cell r="O35">
            <v>18</v>
          </cell>
          <cell r="Q35">
            <v>1255</v>
          </cell>
          <cell r="R35">
            <v>0.66666666666666663</v>
          </cell>
          <cell r="S35">
            <v>5.5555555555555552E-2</v>
          </cell>
          <cell r="T35">
            <v>0.27777777777777779</v>
          </cell>
          <cell r="U35">
            <v>0</v>
          </cell>
          <cell r="V35">
            <v>0</v>
          </cell>
          <cell r="W35">
            <v>1</v>
          </cell>
        </row>
        <row r="36">
          <cell r="I36">
            <v>1260</v>
          </cell>
          <cell r="J36">
            <v>6</v>
          </cell>
          <cell r="K36">
            <v>2</v>
          </cell>
          <cell r="L36">
            <v>57</v>
          </cell>
          <cell r="M36">
            <v>6</v>
          </cell>
          <cell r="O36">
            <v>71</v>
          </cell>
          <cell r="Q36">
            <v>1260</v>
          </cell>
          <cell r="R36">
            <v>8.4507042253521125E-2</v>
          </cell>
          <cell r="S36">
            <v>2.8169014084507043E-2</v>
          </cell>
          <cell r="T36">
            <v>0.80281690140845074</v>
          </cell>
          <cell r="U36">
            <v>8.4507042253521125E-2</v>
          </cell>
          <cell r="V36">
            <v>0</v>
          </cell>
          <cell r="W36">
            <v>1</v>
          </cell>
        </row>
        <row r="37">
          <cell r="I37">
            <v>1270</v>
          </cell>
          <cell r="J37">
            <v>18</v>
          </cell>
          <cell r="L37">
            <v>4</v>
          </cell>
          <cell r="O37">
            <v>22</v>
          </cell>
          <cell r="Q37">
            <v>1270</v>
          </cell>
          <cell r="R37">
            <v>0.81818181818181823</v>
          </cell>
          <cell r="S37">
            <v>0</v>
          </cell>
          <cell r="T37">
            <v>0.18181818181818182</v>
          </cell>
          <cell r="U37">
            <v>0</v>
          </cell>
          <cell r="V37">
            <v>0</v>
          </cell>
          <cell r="W37">
            <v>1</v>
          </cell>
        </row>
        <row r="38">
          <cell r="I38">
            <v>1280</v>
          </cell>
          <cell r="J38">
            <v>25</v>
          </cell>
          <cell r="K38">
            <v>1</v>
          </cell>
          <cell r="L38">
            <v>15</v>
          </cell>
          <cell r="N38">
            <v>1</v>
          </cell>
          <cell r="O38">
            <v>42</v>
          </cell>
          <cell r="Q38">
            <v>1280</v>
          </cell>
          <cell r="R38">
            <v>0.59523809523809523</v>
          </cell>
          <cell r="S38">
            <v>2.3809523809523808E-2</v>
          </cell>
          <cell r="T38">
            <v>0.35714285714285715</v>
          </cell>
          <cell r="U38">
            <v>0</v>
          </cell>
          <cell r="V38">
            <v>2.3809523809523808E-2</v>
          </cell>
          <cell r="W38">
            <v>1</v>
          </cell>
        </row>
        <row r="39">
          <cell r="I39">
            <v>1300</v>
          </cell>
          <cell r="J39">
            <v>3</v>
          </cell>
          <cell r="K39">
            <v>1</v>
          </cell>
          <cell r="L39">
            <v>40</v>
          </cell>
          <cell r="M39">
            <v>1</v>
          </cell>
          <cell r="O39">
            <v>45</v>
          </cell>
          <cell r="Q39">
            <v>1300</v>
          </cell>
          <cell r="R39">
            <v>6.6666666666666666E-2</v>
          </cell>
          <cell r="S39">
            <v>2.2222222222222223E-2</v>
          </cell>
          <cell r="T39">
            <v>0.88888888888888884</v>
          </cell>
          <cell r="U39">
            <v>2.2222222222222223E-2</v>
          </cell>
          <cell r="V39">
            <v>0</v>
          </cell>
          <cell r="W39">
            <v>1</v>
          </cell>
        </row>
        <row r="40">
          <cell r="I40">
            <v>1315</v>
          </cell>
          <cell r="J40">
            <v>19</v>
          </cell>
          <cell r="K40">
            <v>2</v>
          </cell>
          <cell r="L40">
            <v>21</v>
          </cell>
          <cell r="O40">
            <v>42</v>
          </cell>
          <cell r="Q40">
            <v>1315</v>
          </cell>
          <cell r="R40">
            <v>0.45238095238095238</v>
          </cell>
          <cell r="S40">
            <v>4.7619047619047616E-2</v>
          </cell>
          <cell r="T40">
            <v>0.5</v>
          </cell>
          <cell r="U40">
            <v>0</v>
          </cell>
          <cell r="V40">
            <v>0</v>
          </cell>
          <cell r="W40">
            <v>1</v>
          </cell>
        </row>
        <row r="41">
          <cell r="I41">
            <v>1325</v>
          </cell>
          <cell r="J41">
            <v>6</v>
          </cell>
          <cell r="K41">
            <v>1</v>
          </cell>
          <cell r="L41">
            <v>58</v>
          </cell>
          <cell r="O41">
            <v>65</v>
          </cell>
          <cell r="Q41">
            <v>1325</v>
          </cell>
          <cell r="R41">
            <v>9.2307692307692313E-2</v>
          </cell>
          <cell r="S41">
            <v>1.5384615384615385E-2</v>
          </cell>
          <cell r="T41">
            <v>0.89230769230769236</v>
          </cell>
          <cell r="U41">
            <v>0</v>
          </cell>
          <cell r="V41">
            <v>0</v>
          </cell>
          <cell r="W41">
            <v>1</v>
          </cell>
        </row>
        <row r="42">
          <cell r="I42">
            <v>1330</v>
          </cell>
          <cell r="J42">
            <v>35</v>
          </cell>
          <cell r="K42">
            <v>1</v>
          </cell>
          <cell r="L42">
            <v>19</v>
          </cell>
          <cell r="O42">
            <v>55</v>
          </cell>
          <cell r="Q42">
            <v>1330</v>
          </cell>
          <cell r="R42">
            <v>0.63636363636363635</v>
          </cell>
          <cell r="S42">
            <v>1.8181818181818181E-2</v>
          </cell>
          <cell r="T42">
            <v>0.34545454545454546</v>
          </cell>
          <cell r="U42">
            <v>0</v>
          </cell>
          <cell r="V42">
            <v>0</v>
          </cell>
          <cell r="W42">
            <v>1</v>
          </cell>
        </row>
        <row r="43">
          <cell r="I43">
            <v>1335</v>
          </cell>
          <cell r="J43">
            <v>25</v>
          </cell>
          <cell r="K43">
            <v>9</v>
          </cell>
          <cell r="L43">
            <v>156</v>
          </cell>
          <cell r="M43">
            <v>42</v>
          </cell>
          <cell r="N43">
            <v>3</v>
          </cell>
          <cell r="O43">
            <v>235</v>
          </cell>
          <cell r="Q43">
            <v>1335</v>
          </cell>
          <cell r="R43">
            <v>0.10638297872340426</v>
          </cell>
          <cell r="S43">
            <v>3.8297872340425532E-2</v>
          </cell>
          <cell r="T43">
            <v>0.66382978723404251</v>
          </cell>
          <cell r="U43">
            <v>0.17872340425531916</v>
          </cell>
          <cell r="V43">
            <v>1.276595744680851E-2</v>
          </cell>
          <cell r="W43">
            <v>1</v>
          </cell>
        </row>
        <row r="44">
          <cell r="I44">
            <v>1340</v>
          </cell>
          <cell r="J44">
            <v>2</v>
          </cell>
          <cell r="K44">
            <v>3</v>
          </cell>
          <cell r="L44">
            <v>57</v>
          </cell>
          <cell r="O44">
            <v>62</v>
          </cell>
          <cell r="Q44">
            <v>1340</v>
          </cell>
          <cell r="R44">
            <v>3.2258064516129031E-2</v>
          </cell>
          <cell r="S44">
            <v>4.8387096774193547E-2</v>
          </cell>
          <cell r="T44">
            <v>0.91935483870967738</v>
          </cell>
          <cell r="U44">
            <v>0</v>
          </cell>
          <cell r="V44">
            <v>0</v>
          </cell>
          <cell r="W44">
            <v>1</v>
          </cell>
        </row>
        <row r="45">
          <cell r="I45">
            <v>1350</v>
          </cell>
          <cell r="J45">
            <v>79</v>
          </cell>
          <cell r="K45">
            <v>40</v>
          </cell>
          <cell r="L45">
            <v>526</v>
          </cell>
          <cell r="M45">
            <v>39</v>
          </cell>
          <cell r="N45">
            <v>4</v>
          </cell>
          <cell r="O45">
            <v>688</v>
          </cell>
          <cell r="Q45">
            <v>1350</v>
          </cell>
          <cell r="R45">
            <v>0.11482558139534883</v>
          </cell>
          <cell r="S45">
            <v>5.8139534883720929E-2</v>
          </cell>
          <cell r="T45">
            <v>0.76453488372093026</v>
          </cell>
          <cell r="U45">
            <v>5.6686046511627904E-2</v>
          </cell>
          <cell r="V45">
            <v>5.8139534883720929E-3</v>
          </cell>
          <cell r="W45">
            <v>1</v>
          </cell>
        </row>
        <row r="46">
          <cell r="I46">
            <v>1355</v>
          </cell>
          <cell r="L46">
            <v>35</v>
          </cell>
          <cell r="O46">
            <v>35</v>
          </cell>
          <cell r="Q46">
            <v>1355</v>
          </cell>
          <cell r="R46">
            <v>0</v>
          </cell>
          <cell r="S46">
            <v>0</v>
          </cell>
          <cell r="T46">
            <v>1</v>
          </cell>
          <cell r="U46">
            <v>0</v>
          </cell>
          <cell r="V46">
            <v>0</v>
          </cell>
          <cell r="W46">
            <v>1</v>
          </cell>
        </row>
        <row r="47">
          <cell r="I47">
            <v>1360</v>
          </cell>
          <cell r="J47">
            <v>2</v>
          </cell>
          <cell r="L47">
            <v>3</v>
          </cell>
          <cell r="O47">
            <v>5</v>
          </cell>
          <cell r="Q47">
            <v>1360</v>
          </cell>
          <cell r="R47">
            <v>0.4</v>
          </cell>
          <cell r="S47">
            <v>0</v>
          </cell>
          <cell r="T47">
            <v>0.6</v>
          </cell>
          <cell r="U47">
            <v>0</v>
          </cell>
          <cell r="V47">
            <v>0</v>
          </cell>
          <cell r="W47">
            <v>1</v>
          </cell>
        </row>
        <row r="48">
          <cell r="I48">
            <v>1370</v>
          </cell>
          <cell r="J48">
            <v>1</v>
          </cell>
          <cell r="L48">
            <v>2</v>
          </cell>
          <cell r="O48">
            <v>3</v>
          </cell>
          <cell r="Q48">
            <v>1370</v>
          </cell>
          <cell r="R48">
            <v>0.33333333333333331</v>
          </cell>
          <cell r="S48">
            <v>0</v>
          </cell>
          <cell r="T48">
            <v>0.66666666666666663</v>
          </cell>
          <cell r="U48">
            <v>0</v>
          </cell>
          <cell r="V48">
            <v>0</v>
          </cell>
          <cell r="W48">
            <v>1</v>
          </cell>
        </row>
        <row r="49">
          <cell r="I49">
            <v>1380</v>
          </cell>
          <cell r="J49">
            <v>39</v>
          </cell>
          <cell r="K49">
            <v>33</v>
          </cell>
          <cell r="L49">
            <v>325</v>
          </cell>
          <cell r="M49">
            <v>1</v>
          </cell>
          <cell r="N49">
            <v>1</v>
          </cell>
          <cell r="O49">
            <v>399</v>
          </cell>
          <cell r="Q49">
            <v>1380</v>
          </cell>
          <cell r="R49">
            <v>9.7744360902255634E-2</v>
          </cell>
          <cell r="S49">
            <v>8.2706766917293228E-2</v>
          </cell>
          <cell r="T49">
            <v>0.81453634085213034</v>
          </cell>
          <cell r="U49">
            <v>2.5062656641604009E-3</v>
          </cell>
          <cell r="V49">
            <v>2.5062656641604009E-3</v>
          </cell>
          <cell r="W49">
            <v>1</v>
          </cell>
        </row>
        <row r="50">
          <cell r="I50">
            <v>1390</v>
          </cell>
          <cell r="J50">
            <v>470</v>
          </cell>
          <cell r="K50">
            <v>128</v>
          </cell>
          <cell r="L50">
            <v>2359</v>
          </cell>
          <cell r="M50">
            <v>282</v>
          </cell>
          <cell r="N50">
            <v>19</v>
          </cell>
          <cell r="O50">
            <v>3258</v>
          </cell>
          <cell r="Q50">
            <v>1390</v>
          </cell>
          <cell r="R50">
            <v>0.14426028238182934</v>
          </cell>
          <cell r="S50">
            <v>3.9287906691221605E-2</v>
          </cell>
          <cell r="T50">
            <v>0.72406384284837322</v>
          </cell>
          <cell r="U50">
            <v>8.6556169429097607E-2</v>
          </cell>
          <cell r="V50">
            <v>5.8317986494782073E-3</v>
          </cell>
          <cell r="W50">
            <v>1</v>
          </cell>
        </row>
        <row r="51">
          <cell r="I51">
            <v>1405</v>
          </cell>
          <cell r="K51">
            <v>1</v>
          </cell>
          <cell r="L51">
            <v>27</v>
          </cell>
          <cell r="O51">
            <v>28</v>
          </cell>
          <cell r="Q51">
            <v>1405</v>
          </cell>
          <cell r="R51">
            <v>0</v>
          </cell>
          <cell r="S51">
            <v>3.5714285714285712E-2</v>
          </cell>
          <cell r="T51">
            <v>0.9642857142857143</v>
          </cell>
          <cell r="U51">
            <v>0</v>
          </cell>
          <cell r="V51">
            <v>0</v>
          </cell>
          <cell r="W51">
            <v>1</v>
          </cell>
        </row>
        <row r="52">
          <cell r="I52">
            <v>1411</v>
          </cell>
          <cell r="J52">
            <v>86</v>
          </cell>
          <cell r="K52">
            <v>13</v>
          </cell>
          <cell r="L52">
            <v>155</v>
          </cell>
          <cell r="M52">
            <v>73</v>
          </cell>
          <cell r="N52">
            <v>1</v>
          </cell>
          <cell r="O52">
            <v>328</v>
          </cell>
          <cell r="Q52">
            <v>1411</v>
          </cell>
          <cell r="R52">
            <v>0.26219512195121952</v>
          </cell>
          <cell r="S52">
            <v>3.9634146341463415E-2</v>
          </cell>
          <cell r="T52">
            <v>0.47256097560975607</v>
          </cell>
          <cell r="U52">
            <v>0.2225609756097561</v>
          </cell>
          <cell r="V52">
            <v>3.0487804878048782E-3</v>
          </cell>
          <cell r="W52">
            <v>1</v>
          </cell>
        </row>
        <row r="53">
          <cell r="I53">
            <v>1412</v>
          </cell>
          <cell r="J53">
            <v>27</v>
          </cell>
          <cell r="K53">
            <v>5</v>
          </cell>
          <cell r="L53">
            <v>69</v>
          </cell>
          <cell r="M53">
            <v>28</v>
          </cell>
          <cell r="N53">
            <v>3</v>
          </cell>
          <cell r="O53">
            <v>132</v>
          </cell>
          <cell r="Q53">
            <v>1412</v>
          </cell>
          <cell r="R53">
            <v>0.20454545454545456</v>
          </cell>
          <cell r="S53">
            <v>3.787878787878788E-2</v>
          </cell>
          <cell r="T53">
            <v>0.52272727272727271</v>
          </cell>
          <cell r="U53">
            <v>0.21212121212121213</v>
          </cell>
          <cell r="V53">
            <v>2.2727272727272728E-2</v>
          </cell>
          <cell r="W53">
            <v>1</v>
          </cell>
        </row>
        <row r="54">
          <cell r="I54">
            <v>1415</v>
          </cell>
          <cell r="J54">
            <v>21</v>
          </cell>
          <cell r="K54">
            <v>3</v>
          </cell>
          <cell r="L54">
            <v>80</v>
          </cell>
          <cell r="M54">
            <v>2</v>
          </cell>
          <cell r="N54">
            <v>2</v>
          </cell>
          <cell r="O54">
            <v>108</v>
          </cell>
          <cell r="Q54">
            <v>1415</v>
          </cell>
          <cell r="R54">
            <v>0.19444444444444445</v>
          </cell>
          <cell r="S54">
            <v>2.7777777777777776E-2</v>
          </cell>
          <cell r="T54">
            <v>0.7407407407407407</v>
          </cell>
          <cell r="U54">
            <v>1.8518518518518517E-2</v>
          </cell>
          <cell r="V54">
            <v>1.8518518518518517E-2</v>
          </cell>
          <cell r="W54">
            <v>1</v>
          </cell>
        </row>
        <row r="55">
          <cell r="I55">
            <v>1420</v>
          </cell>
          <cell r="J55">
            <v>74</v>
          </cell>
          <cell r="K55">
            <v>38</v>
          </cell>
          <cell r="L55">
            <v>682</v>
          </cell>
          <cell r="M55">
            <v>28</v>
          </cell>
          <cell r="N55">
            <v>2</v>
          </cell>
          <cell r="O55">
            <v>824</v>
          </cell>
          <cell r="Q55">
            <v>1420</v>
          </cell>
          <cell r="R55">
            <v>8.9805825242718448E-2</v>
          </cell>
          <cell r="S55">
            <v>4.6116504854368932E-2</v>
          </cell>
          <cell r="T55">
            <v>0.82766990291262132</v>
          </cell>
          <cell r="U55">
            <v>3.3980582524271843E-2</v>
          </cell>
          <cell r="V55">
            <v>2.4271844660194173E-3</v>
          </cell>
          <cell r="W55">
            <v>1</v>
          </cell>
        </row>
        <row r="56">
          <cell r="I56">
            <v>1425</v>
          </cell>
          <cell r="L56">
            <v>9</v>
          </cell>
          <cell r="O56">
            <v>9</v>
          </cell>
          <cell r="Q56">
            <v>1425</v>
          </cell>
          <cell r="R56">
            <v>0</v>
          </cell>
          <cell r="S56">
            <v>0</v>
          </cell>
          <cell r="T56">
            <v>1</v>
          </cell>
          <cell r="U56">
            <v>0</v>
          </cell>
          <cell r="V56">
            <v>0</v>
          </cell>
          <cell r="W56">
            <v>1</v>
          </cell>
        </row>
        <row r="57">
          <cell r="I57">
            <v>1430</v>
          </cell>
          <cell r="J57">
            <v>276</v>
          </cell>
          <cell r="K57">
            <v>64</v>
          </cell>
          <cell r="L57">
            <v>1408</v>
          </cell>
          <cell r="M57">
            <v>154</v>
          </cell>
          <cell r="N57">
            <v>17</v>
          </cell>
          <cell r="O57">
            <v>1919</v>
          </cell>
          <cell r="Q57">
            <v>1430</v>
          </cell>
          <cell r="R57">
            <v>0.14382490880667015</v>
          </cell>
          <cell r="S57">
            <v>3.3350703491401769E-2</v>
          </cell>
          <cell r="T57">
            <v>0.73371547681083893</v>
          </cell>
          <cell r="U57">
            <v>8.0250130276185508E-2</v>
          </cell>
          <cell r="V57">
            <v>8.8587806149035952E-3</v>
          </cell>
          <cell r="W57">
            <v>1</v>
          </cell>
        </row>
        <row r="58">
          <cell r="I58">
            <v>1435</v>
          </cell>
          <cell r="J58">
            <v>5</v>
          </cell>
          <cell r="O58">
            <v>5</v>
          </cell>
          <cell r="Q58">
            <v>1435</v>
          </cell>
          <cell r="R58">
            <v>1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1</v>
          </cell>
        </row>
        <row r="59">
          <cell r="I59">
            <v>1440</v>
          </cell>
          <cell r="L59">
            <v>20</v>
          </cell>
          <cell r="O59">
            <v>20</v>
          </cell>
          <cell r="Q59">
            <v>1440</v>
          </cell>
          <cell r="R59">
            <v>0</v>
          </cell>
          <cell r="S59">
            <v>0</v>
          </cell>
          <cell r="T59">
            <v>1</v>
          </cell>
          <cell r="U59">
            <v>0</v>
          </cell>
          <cell r="V59">
            <v>0</v>
          </cell>
          <cell r="W59">
            <v>1</v>
          </cell>
        </row>
        <row r="60">
          <cell r="I60">
            <v>1445</v>
          </cell>
          <cell r="J60">
            <v>13</v>
          </cell>
          <cell r="K60">
            <v>2</v>
          </cell>
          <cell r="L60">
            <v>121</v>
          </cell>
          <cell r="M60">
            <v>17</v>
          </cell>
          <cell r="O60">
            <v>153</v>
          </cell>
          <cell r="Q60">
            <v>1445</v>
          </cell>
          <cell r="R60">
            <v>8.4967320261437912E-2</v>
          </cell>
          <cell r="S60">
            <v>1.3071895424836602E-2</v>
          </cell>
          <cell r="T60">
            <v>0.79084967320261434</v>
          </cell>
          <cell r="U60">
            <v>0.1111111111111111</v>
          </cell>
          <cell r="V60">
            <v>0</v>
          </cell>
          <cell r="W60">
            <v>1</v>
          </cell>
        </row>
        <row r="61">
          <cell r="I61">
            <v>1450</v>
          </cell>
          <cell r="J61">
            <v>138</v>
          </cell>
          <cell r="K61">
            <v>63</v>
          </cell>
          <cell r="L61">
            <v>380</v>
          </cell>
          <cell r="M61">
            <v>33</v>
          </cell>
          <cell r="N61">
            <v>6</v>
          </cell>
          <cell r="O61">
            <v>620</v>
          </cell>
          <cell r="Q61">
            <v>1450</v>
          </cell>
          <cell r="R61">
            <v>0.22258064516129034</v>
          </cell>
          <cell r="S61">
            <v>0.10161290322580645</v>
          </cell>
          <cell r="T61">
            <v>0.61290322580645162</v>
          </cell>
          <cell r="U61">
            <v>5.32258064516129E-2</v>
          </cell>
          <cell r="V61">
            <v>9.6774193548387101E-3</v>
          </cell>
          <cell r="W61">
            <v>1</v>
          </cell>
        </row>
        <row r="62">
          <cell r="I62">
            <v>1455</v>
          </cell>
          <cell r="J62">
            <v>1</v>
          </cell>
          <cell r="L62">
            <v>15</v>
          </cell>
          <cell r="O62">
            <v>16</v>
          </cell>
          <cell r="Q62">
            <v>1455</v>
          </cell>
          <cell r="R62">
            <v>6.25E-2</v>
          </cell>
          <cell r="S62">
            <v>0</v>
          </cell>
          <cell r="T62">
            <v>0.9375</v>
          </cell>
          <cell r="U62">
            <v>0</v>
          </cell>
          <cell r="V62">
            <v>0</v>
          </cell>
          <cell r="W62">
            <v>1</v>
          </cell>
        </row>
        <row r="63">
          <cell r="I63">
            <v>1460</v>
          </cell>
          <cell r="J63">
            <v>12</v>
          </cell>
          <cell r="K63">
            <v>7</v>
          </cell>
          <cell r="L63">
            <v>39</v>
          </cell>
          <cell r="M63">
            <v>2</v>
          </cell>
          <cell r="O63">
            <v>60</v>
          </cell>
          <cell r="Q63">
            <v>1460</v>
          </cell>
          <cell r="R63">
            <v>0.2</v>
          </cell>
          <cell r="S63">
            <v>0.11666666666666667</v>
          </cell>
          <cell r="T63">
            <v>0.65</v>
          </cell>
          <cell r="U63">
            <v>3.3333333333333333E-2</v>
          </cell>
          <cell r="V63">
            <v>0</v>
          </cell>
          <cell r="W63">
            <v>1</v>
          </cell>
        </row>
        <row r="64">
          <cell r="I64">
            <v>1465</v>
          </cell>
          <cell r="J64">
            <v>14</v>
          </cell>
          <cell r="K64">
            <v>9</v>
          </cell>
          <cell r="L64">
            <v>110</v>
          </cell>
          <cell r="O64">
            <v>133</v>
          </cell>
          <cell r="Q64">
            <v>1465</v>
          </cell>
          <cell r="R64">
            <v>0.10526315789473684</v>
          </cell>
          <cell r="S64">
            <v>6.7669172932330823E-2</v>
          </cell>
          <cell r="T64">
            <v>0.82706766917293228</v>
          </cell>
          <cell r="U64">
            <v>0</v>
          </cell>
          <cell r="V64">
            <v>0</v>
          </cell>
          <cell r="W64">
            <v>1</v>
          </cell>
        </row>
        <row r="65">
          <cell r="I65">
            <v>1470</v>
          </cell>
          <cell r="J65">
            <v>6</v>
          </cell>
          <cell r="K65">
            <v>1</v>
          </cell>
          <cell r="L65">
            <v>33</v>
          </cell>
          <cell r="M65">
            <v>5</v>
          </cell>
          <cell r="O65">
            <v>45</v>
          </cell>
          <cell r="Q65">
            <v>1470</v>
          </cell>
          <cell r="R65">
            <v>0.13333333333333333</v>
          </cell>
          <cell r="S65">
            <v>2.2222222222222223E-2</v>
          </cell>
          <cell r="T65">
            <v>0.73333333333333328</v>
          </cell>
          <cell r="U65">
            <v>0.1111111111111111</v>
          </cell>
          <cell r="V65">
            <v>0</v>
          </cell>
          <cell r="W65">
            <v>1</v>
          </cell>
        </row>
        <row r="66">
          <cell r="I66">
            <v>1495</v>
          </cell>
          <cell r="J66">
            <v>6</v>
          </cell>
          <cell r="K66">
            <v>1</v>
          </cell>
          <cell r="L66">
            <v>27</v>
          </cell>
          <cell r="M66">
            <v>2</v>
          </cell>
          <cell r="O66">
            <v>36</v>
          </cell>
          <cell r="Q66">
            <v>1495</v>
          </cell>
          <cell r="R66">
            <v>0.16666666666666666</v>
          </cell>
          <cell r="S66">
            <v>2.7777777777777776E-2</v>
          </cell>
          <cell r="T66">
            <v>0.75</v>
          </cell>
          <cell r="U66">
            <v>5.5555555555555552E-2</v>
          </cell>
          <cell r="V66">
            <v>0</v>
          </cell>
          <cell r="W66">
            <v>1</v>
          </cell>
        </row>
        <row r="67">
          <cell r="I67">
            <v>1515</v>
          </cell>
          <cell r="J67">
            <v>38</v>
          </cell>
          <cell r="K67">
            <v>1</v>
          </cell>
          <cell r="L67">
            <v>12</v>
          </cell>
          <cell r="N67">
            <v>2</v>
          </cell>
          <cell r="O67">
            <v>53</v>
          </cell>
          <cell r="Q67">
            <v>1515</v>
          </cell>
          <cell r="R67">
            <v>0.71698113207547165</v>
          </cell>
          <cell r="S67">
            <v>1.8867924528301886E-2</v>
          </cell>
          <cell r="T67">
            <v>0.22641509433962265</v>
          </cell>
          <cell r="U67">
            <v>0</v>
          </cell>
          <cell r="V67">
            <v>3.7735849056603772E-2</v>
          </cell>
          <cell r="W67">
            <v>1</v>
          </cell>
        </row>
        <row r="68">
          <cell r="I68">
            <v>1520</v>
          </cell>
          <cell r="J68">
            <v>39</v>
          </cell>
          <cell r="K68">
            <v>1</v>
          </cell>
          <cell r="L68">
            <v>25</v>
          </cell>
          <cell r="O68">
            <v>65</v>
          </cell>
          <cell r="Q68">
            <v>1520</v>
          </cell>
          <cell r="R68">
            <v>0.6</v>
          </cell>
          <cell r="S68">
            <v>1.5384615384615385E-2</v>
          </cell>
          <cell r="T68">
            <v>0.38461538461538464</v>
          </cell>
          <cell r="U68">
            <v>0</v>
          </cell>
          <cell r="V68">
            <v>0</v>
          </cell>
          <cell r="W68">
            <v>1</v>
          </cell>
        </row>
        <row r="69">
          <cell r="I69">
            <v>1525</v>
          </cell>
          <cell r="J69">
            <v>15</v>
          </cell>
          <cell r="K69">
            <v>5</v>
          </cell>
          <cell r="L69">
            <v>76</v>
          </cell>
          <cell r="M69">
            <v>44</v>
          </cell>
          <cell r="N69">
            <v>2</v>
          </cell>
          <cell r="O69">
            <v>142</v>
          </cell>
          <cell r="Q69">
            <v>1525</v>
          </cell>
          <cell r="R69">
            <v>0.10563380281690141</v>
          </cell>
          <cell r="S69">
            <v>3.5211267605633804E-2</v>
          </cell>
          <cell r="T69">
            <v>0.53521126760563376</v>
          </cell>
          <cell r="U69">
            <v>0.30985915492957744</v>
          </cell>
          <cell r="V69">
            <v>1.4084507042253521E-2</v>
          </cell>
          <cell r="W69">
            <v>1</v>
          </cell>
        </row>
        <row r="70">
          <cell r="I70">
            <v>1530</v>
          </cell>
          <cell r="J70">
            <v>65</v>
          </cell>
          <cell r="K70">
            <v>1</v>
          </cell>
          <cell r="L70">
            <v>40</v>
          </cell>
          <cell r="O70">
            <v>106</v>
          </cell>
          <cell r="Q70">
            <v>1530</v>
          </cell>
          <cell r="R70">
            <v>0.6132075471698113</v>
          </cell>
          <cell r="S70">
            <v>9.433962264150943E-3</v>
          </cell>
          <cell r="T70">
            <v>0.37735849056603776</v>
          </cell>
          <cell r="U70">
            <v>0</v>
          </cell>
          <cell r="V70">
            <v>0</v>
          </cell>
          <cell r="W70">
            <v>1</v>
          </cell>
        </row>
        <row r="71">
          <cell r="I71">
            <v>1535</v>
          </cell>
          <cell r="K71">
            <v>2</v>
          </cell>
          <cell r="L71">
            <v>2</v>
          </cell>
          <cell r="O71">
            <v>4</v>
          </cell>
          <cell r="Q71">
            <v>1535</v>
          </cell>
          <cell r="R71">
            <v>0</v>
          </cell>
          <cell r="S71">
            <v>0.5</v>
          </cell>
          <cell r="T71">
            <v>0.5</v>
          </cell>
          <cell r="U71">
            <v>0</v>
          </cell>
          <cell r="V71">
            <v>0</v>
          </cell>
          <cell r="W71">
            <v>1</v>
          </cell>
        </row>
        <row r="72">
          <cell r="I72">
            <v>1560</v>
          </cell>
          <cell r="J72">
            <v>57</v>
          </cell>
          <cell r="K72">
            <v>38</v>
          </cell>
          <cell r="L72">
            <v>347</v>
          </cell>
          <cell r="M72">
            <v>8</v>
          </cell>
          <cell r="O72">
            <v>450</v>
          </cell>
          <cell r="Q72">
            <v>1560</v>
          </cell>
          <cell r="R72">
            <v>0.12666666666666668</v>
          </cell>
          <cell r="S72">
            <v>8.4444444444444447E-2</v>
          </cell>
          <cell r="T72">
            <v>0.77111111111111108</v>
          </cell>
          <cell r="U72">
            <v>1.7777777777777778E-2</v>
          </cell>
          <cell r="V72">
            <v>0</v>
          </cell>
          <cell r="W72">
            <v>1</v>
          </cell>
        </row>
        <row r="73">
          <cell r="I73">
            <v>1565</v>
          </cell>
          <cell r="J73">
            <v>22</v>
          </cell>
          <cell r="K73">
            <v>14</v>
          </cell>
          <cell r="L73">
            <v>329</v>
          </cell>
          <cell r="M73">
            <v>14</v>
          </cell>
          <cell r="O73">
            <v>379</v>
          </cell>
          <cell r="Q73">
            <v>1565</v>
          </cell>
          <cell r="R73">
            <v>5.8047493403693931E-2</v>
          </cell>
          <cell r="S73">
            <v>3.6939313984168866E-2</v>
          </cell>
          <cell r="T73">
            <v>0.86807387862796836</v>
          </cell>
          <cell r="U73">
            <v>3.6939313984168866E-2</v>
          </cell>
          <cell r="V73">
            <v>0</v>
          </cell>
          <cell r="W73">
            <v>1</v>
          </cell>
        </row>
        <row r="74">
          <cell r="I74">
            <v>1570</v>
          </cell>
          <cell r="J74">
            <v>163</v>
          </cell>
          <cell r="K74">
            <v>2</v>
          </cell>
          <cell r="L74">
            <v>119</v>
          </cell>
          <cell r="N74">
            <v>1</v>
          </cell>
          <cell r="O74">
            <v>285</v>
          </cell>
          <cell r="Q74">
            <v>1570</v>
          </cell>
          <cell r="R74">
            <v>0.57192982456140351</v>
          </cell>
          <cell r="S74">
            <v>7.0175438596491229E-3</v>
          </cell>
          <cell r="T74">
            <v>0.41754385964912283</v>
          </cell>
          <cell r="U74">
            <v>0</v>
          </cell>
          <cell r="V74">
            <v>3.5087719298245615E-3</v>
          </cell>
          <cell r="W74">
            <v>1</v>
          </cell>
        </row>
        <row r="75">
          <cell r="I75">
            <v>1575</v>
          </cell>
          <cell r="J75">
            <v>42</v>
          </cell>
          <cell r="K75">
            <v>2</v>
          </cell>
          <cell r="L75">
            <v>32</v>
          </cell>
          <cell r="O75">
            <v>76</v>
          </cell>
          <cell r="Q75">
            <v>1575</v>
          </cell>
          <cell r="R75">
            <v>0.55263157894736847</v>
          </cell>
          <cell r="S75">
            <v>2.6315789473684209E-2</v>
          </cell>
          <cell r="T75">
            <v>0.42105263157894735</v>
          </cell>
          <cell r="U75">
            <v>0</v>
          </cell>
          <cell r="V75">
            <v>0</v>
          </cell>
          <cell r="W75">
            <v>1</v>
          </cell>
        </row>
        <row r="76">
          <cell r="I76">
            <v>1605</v>
          </cell>
          <cell r="J76">
            <v>53</v>
          </cell>
          <cell r="K76">
            <v>14</v>
          </cell>
          <cell r="L76">
            <v>195</v>
          </cell>
          <cell r="M76">
            <v>10</v>
          </cell>
          <cell r="N76">
            <v>2</v>
          </cell>
          <cell r="O76">
            <v>274</v>
          </cell>
          <cell r="Q76">
            <v>1605</v>
          </cell>
          <cell r="R76">
            <v>0.19343065693430658</v>
          </cell>
          <cell r="S76">
            <v>5.1094890510948905E-2</v>
          </cell>
          <cell r="T76">
            <v>0.71167883211678828</v>
          </cell>
          <cell r="U76">
            <v>3.6496350364963501E-2</v>
          </cell>
          <cell r="V76">
            <v>7.2992700729927005E-3</v>
          </cell>
          <cell r="W76">
            <v>1</v>
          </cell>
        </row>
        <row r="77">
          <cell r="I77">
            <v>1615</v>
          </cell>
          <cell r="J77">
            <v>96</v>
          </cell>
          <cell r="K77">
            <v>3</v>
          </cell>
          <cell r="L77">
            <v>53</v>
          </cell>
          <cell r="M77">
            <v>1</v>
          </cell>
          <cell r="O77">
            <v>153</v>
          </cell>
          <cell r="Q77">
            <v>1615</v>
          </cell>
          <cell r="R77">
            <v>0.62745098039215685</v>
          </cell>
          <cell r="S77">
            <v>1.9607843137254902E-2</v>
          </cell>
          <cell r="T77">
            <v>0.34640522875816993</v>
          </cell>
          <cell r="U77">
            <v>6.5359477124183009E-3</v>
          </cell>
          <cell r="V77">
            <v>0</v>
          </cell>
          <cell r="W77">
            <v>1</v>
          </cell>
        </row>
        <row r="78">
          <cell r="I78">
            <v>1620</v>
          </cell>
          <cell r="J78">
            <v>13</v>
          </cell>
          <cell r="K78">
            <v>3</v>
          </cell>
          <cell r="L78">
            <v>158</v>
          </cell>
          <cell r="O78">
            <v>174</v>
          </cell>
          <cell r="Q78">
            <v>1620</v>
          </cell>
          <cell r="R78">
            <v>7.4712643678160925E-2</v>
          </cell>
          <cell r="S78">
            <v>1.7241379310344827E-2</v>
          </cell>
          <cell r="T78">
            <v>0.90804597701149425</v>
          </cell>
          <cell r="U78">
            <v>0</v>
          </cell>
          <cell r="V78">
            <v>0</v>
          </cell>
          <cell r="W78">
            <v>1</v>
          </cell>
        </row>
        <row r="79">
          <cell r="I79">
            <v>1630</v>
          </cell>
          <cell r="J79">
            <v>10</v>
          </cell>
          <cell r="K79">
            <v>5</v>
          </cell>
          <cell r="L79">
            <v>43</v>
          </cell>
          <cell r="M79">
            <v>6</v>
          </cell>
          <cell r="N79">
            <v>1</v>
          </cell>
          <cell r="O79">
            <v>65</v>
          </cell>
          <cell r="Q79">
            <v>1630</v>
          </cell>
          <cell r="R79">
            <v>0.15384615384615385</v>
          </cell>
          <cell r="S79">
            <v>7.6923076923076927E-2</v>
          </cell>
          <cell r="T79">
            <v>0.66153846153846152</v>
          </cell>
          <cell r="U79">
            <v>9.2307692307692313E-2</v>
          </cell>
          <cell r="V79">
            <v>1.5384615384615385E-2</v>
          </cell>
          <cell r="W79">
            <v>1</v>
          </cell>
        </row>
        <row r="80">
          <cell r="I80">
            <v>1640</v>
          </cell>
          <cell r="J80">
            <v>20</v>
          </cell>
          <cell r="K80">
            <v>1</v>
          </cell>
          <cell r="L80">
            <v>76</v>
          </cell>
          <cell r="O80">
            <v>97</v>
          </cell>
          <cell r="Q80">
            <v>1640</v>
          </cell>
          <cell r="R80">
            <v>0.20618556701030927</v>
          </cell>
          <cell r="S80">
            <v>1.0309278350515464E-2</v>
          </cell>
          <cell r="T80">
            <v>0.78350515463917525</v>
          </cell>
          <cell r="U80">
            <v>0</v>
          </cell>
          <cell r="V80">
            <v>0</v>
          </cell>
          <cell r="W80">
            <v>1</v>
          </cell>
        </row>
        <row r="81">
          <cell r="I81">
            <v>1650</v>
          </cell>
          <cell r="L81">
            <v>34</v>
          </cell>
          <cell r="O81">
            <v>34</v>
          </cell>
          <cell r="Q81">
            <v>1650</v>
          </cell>
          <cell r="R81">
            <v>0</v>
          </cell>
          <cell r="S81">
            <v>0</v>
          </cell>
          <cell r="T81">
            <v>1</v>
          </cell>
          <cell r="U81">
            <v>0</v>
          </cell>
          <cell r="V81">
            <v>0</v>
          </cell>
          <cell r="W81">
            <v>1</v>
          </cell>
        </row>
        <row r="82">
          <cell r="I82">
            <v>1655</v>
          </cell>
          <cell r="L82">
            <v>22</v>
          </cell>
          <cell r="O82">
            <v>22</v>
          </cell>
          <cell r="Q82">
            <v>1655</v>
          </cell>
          <cell r="R82">
            <v>0</v>
          </cell>
          <cell r="S82">
            <v>0</v>
          </cell>
          <cell r="T82">
            <v>1</v>
          </cell>
          <cell r="U82">
            <v>0</v>
          </cell>
          <cell r="V82">
            <v>0</v>
          </cell>
          <cell r="W82">
            <v>1</v>
          </cell>
        </row>
        <row r="83">
          <cell r="I83">
            <v>1660</v>
          </cell>
          <cell r="J83">
            <v>1</v>
          </cell>
          <cell r="L83">
            <v>14</v>
          </cell>
          <cell r="O83">
            <v>15</v>
          </cell>
          <cell r="Q83">
            <v>1660</v>
          </cell>
          <cell r="R83">
            <v>6.6666666666666666E-2</v>
          </cell>
          <cell r="S83">
            <v>0</v>
          </cell>
          <cell r="T83">
            <v>0.93333333333333335</v>
          </cell>
          <cell r="U83">
            <v>0</v>
          </cell>
          <cell r="V83">
            <v>0</v>
          </cell>
          <cell r="W83">
            <v>1</v>
          </cell>
        </row>
        <row r="84">
          <cell r="I84">
            <v>1670</v>
          </cell>
          <cell r="J84">
            <v>18</v>
          </cell>
          <cell r="K84">
            <v>18</v>
          </cell>
          <cell r="L84">
            <v>190</v>
          </cell>
          <cell r="M84">
            <v>3</v>
          </cell>
          <cell r="O84">
            <v>229</v>
          </cell>
          <cell r="Q84">
            <v>1670</v>
          </cell>
          <cell r="R84">
            <v>7.8602620087336247E-2</v>
          </cell>
          <cell r="S84">
            <v>7.8602620087336247E-2</v>
          </cell>
          <cell r="T84">
            <v>0.82969432314410485</v>
          </cell>
          <cell r="U84">
            <v>1.3100436681222707E-2</v>
          </cell>
          <cell r="V84">
            <v>0</v>
          </cell>
          <cell r="W84">
            <v>1</v>
          </cell>
        </row>
        <row r="85">
          <cell r="I85">
            <v>1680</v>
          </cell>
          <cell r="J85">
            <v>79</v>
          </cell>
          <cell r="K85">
            <v>23</v>
          </cell>
          <cell r="L85">
            <v>201</v>
          </cell>
          <cell r="M85">
            <v>36</v>
          </cell>
          <cell r="N85">
            <v>3</v>
          </cell>
          <cell r="O85">
            <v>342</v>
          </cell>
          <cell r="Q85">
            <v>1680</v>
          </cell>
          <cell r="R85">
            <v>0.23099415204678361</v>
          </cell>
          <cell r="S85">
            <v>6.725146198830409E-2</v>
          </cell>
          <cell r="T85">
            <v>0.58771929824561409</v>
          </cell>
          <cell r="U85">
            <v>0.10526315789473684</v>
          </cell>
          <cell r="V85">
            <v>8.771929824561403E-3</v>
          </cell>
          <cell r="W85">
            <v>1</v>
          </cell>
        </row>
        <row r="86">
          <cell r="I86">
            <v>1700</v>
          </cell>
          <cell r="J86">
            <v>62</v>
          </cell>
          <cell r="K86">
            <v>23</v>
          </cell>
          <cell r="L86">
            <v>176</v>
          </cell>
          <cell r="M86">
            <v>20</v>
          </cell>
          <cell r="N86">
            <v>1</v>
          </cell>
          <cell r="O86">
            <v>282</v>
          </cell>
          <cell r="Q86">
            <v>1700</v>
          </cell>
          <cell r="R86">
            <v>0.21985815602836881</v>
          </cell>
          <cell r="S86">
            <v>8.1560283687943269E-2</v>
          </cell>
          <cell r="T86">
            <v>0.62411347517730498</v>
          </cell>
          <cell r="U86">
            <v>7.0921985815602842E-2</v>
          </cell>
          <cell r="V86">
            <v>3.5460992907801418E-3</v>
          </cell>
          <cell r="W86">
            <v>1</v>
          </cell>
        </row>
        <row r="87">
          <cell r="I87">
            <v>1705</v>
          </cell>
          <cell r="J87">
            <v>17</v>
          </cell>
          <cell r="K87">
            <v>22</v>
          </cell>
          <cell r="L87">
            <v>132</v>
          </cell>
          <cell r="M87">
            <v>1</v>
          </cell>
          <cell r="N87">
            <v>2</v>
          </cell>
          <cell r="O87">
            <v>174</v>
          </cell>
          <cell r="Q87">
            <v>1705</v>
          </cell>
          <cell r="R87">
            <v>9.7701149425287362E-2</v>
          </cell>
          <cell r="S87">
            <v>0.12643678160919541</v>
          </cell>
          <cell r="T87">
            <v>0.75862068965517238</v>
          </cell>
          <cell r="U87">
            <v>5.7471264367816091E-3</v>
          </cell>
          <cell r="V87">
            <v>1.1494252873563218E-2</v>
          </cell>
          <cell r="W87">
            <v>1</v>
          </cell>
        </row>
        <row r="88">
          <cell r="I88">
            <v>1710</v>
          </cell>
          <cell r="J88">
            <v>31</v>
          </cell>
          <cell r="K88">
            <v>13</v>
          </cell>
          <cell r="L88">
            <v>62</v>
          </cell>
          <cell r="M88">
            <v>2</v>
          </cell>
          <cell r="O88">
            <v>108</v>
          </cell>
          <cell r="Q88">
            <v>1710</v>
          </cell>
          <cell r="R88">
            <v>0.28703703703703703</v>
          </cell>
          <cell r="S88">
            <v>0.12037037037037036</v>
          </cell>
          <cell r="T88">
            <v>0.57407407407407407</v>
          </cell>
          <cell r="U88">
            <v>1.8518518518518517E-2</v>
          </cell>
          <cell r="V88">
            <v>0</v>
          </cell>
          <cell r="W88">
            <v>1</v>
          </cell>
        </row>
        <row r="89">
          <cell r="I89">
            <v>1715</v>
          </cell>
          <cell r="J89">
            <v>226</v>
          </cell>
          <cell r="K89">
            <v>95</v>
          </cell>
          <cell r="L89">
            <v>660</v>
          </cell>
          <cell r="M89">
            <v>33</v>
          </cell>
          <cell r="N89">
            <v>4</v>
          </cell>
          <cell r="O89">
            <v>1018</v>
          </cell>
          <cell r="Q89">
            <v>1715</v>
          </cell>
          <cell r="R89">
            <v>0.22200392927308449</v>
          </cell>
          <cell r="S89">
            <v>9.3320235756385067E-2</v>
          </cell>
          <cell r="T89">
            <v>0.64833005893909623</v>
          </cell>
          <cell r="U89">
            <v>3.2416502946954813E-2</v>
          </cell>
          <cell r="V89">
            <v>3.929273084479371E-3</v>
          </cell>
          <cell r="W89">
            <v>1</v>
          </cell>
        </row>
        <row r="90">
          <cell r="I90">
            <v>1720</v>
          </cell>
          <cell r="J90">
            <v>116</v>
          </cell>
          <cell r="K90">
            <v>28</v>
          </cell>
          <cell r="L90">
            <v>162</v>
          </cell>
          <cell r="N90">
            <v>1</v>
          </cell>
          <cell r="O90">
            <v>307</v>
          </cell>
          <cell r="Q90">
            <v>1720</v>
          </cell>
          <cell r="R90">
            <v>0.37785016286644951</v>
          </cell>
          <cell r="S90">
            <v>9.1205211726384364E-2</v>
          </cell>
          <cell r="T90">
            <v>0.52768729641693812</v>
          </cell>
          <cell r="U90">
            <v>0</v>
          </cell>
          <cell r="V90">
            <v>3.2573289902280132E-3</v>
          </cell>
          <cell r="W90">
            <v>1</v>
          </cell>
        </row>
        <row r="91">
          <cell r="I91">
            <v>1750</v>
          </cell>
          <cell r="J91">
            <v>2</v>
          </cell>
          <cell r="K91">
            <v>2</v>
          </cell>
          <cell r="L91">
            <v>2</v>
          </cell>
          <cell r="M91">
            <v>19</v>
          </cell>
          <cell r="O91">
            <v>25</v>
          </cell>
          <cell r="Q91">
            <v>1750</v>
          </cell>
          <cell r="R91">
            <v>0.08</v>
          </cell>
          <cell r="S91">
            <v>0.08</v>
          </cell>
          <cell r="T91">
            <v>0.08</v>
          </cell>
          <cell r="U91">
            <v>0.76</v>
          </cell>
          <cell r="V91">
            <v>0</v>
          </cell>
          <cell r="W91">
            <v>1</v>
          </cell>
        </row>
        <row r="92">
          <cell r="I92">
            <v>1760</v>
          </cell>
          <cell r="J92">
            <v>1</v>
          </cell>
          <cell r="K92">
            <v>2</v>
          </cell>
          <cell r="L92">
            <v>7</v>
          </cell>
          <cell r="M92">
            <v>6</v>
          </cell>
          <cell r="O92">
            <v>16</v>
          </cell>
          <cell r="Q92">
            <v>1760</v>
          </cell>
          <cell r="R92">
            <v>6.25E-2</v>
          </cell>
          <cell r="S92">
            <v>0.125</v>
          </cell>
          <cell r="T92">
            <v>0.4375</v>
          </cell>
          <cell r="U92">
            <v>0.375</v>
          </cell>
          <cell r="V92">
            <v>0</v>
          </cell>
          <cell r="W92">
            <v>1</v>
          </cell>
        </row>
        <row r="93">
          <cell r="I93">
            <v>1770</v>
          </cell>
          <cell r="J93">
            <v>95</v>
          </cell>
          <cell r="K93">
            <v>38</v>
          </cell>
          <cell r="L93">
            <v>354</v>
          </cell>
          <cell r="M93">
            <v>13</v>
          </cell>
          <cell r="N93">
            <v>6</v>
          </cell>
          <cell r="O93">
            <v>506</v>
          </cell>
          <cell r="Q93">
            <v>1770</v>
          </cell>
          <cell r="R93">
            <v>0.18774703557312253</v>
          </cell>
          <cell r="S93">
            <v>7.5098814229249009E-2</v>
          </cell>
          <cell r="T93">
            <v>0.69960474308300391</v>
          </cell>
          <cell r="U93">
            <v>2.5691699604743084E-2</v>
          </cell>
          <cell r="V93">
            <v>1.1857707509881422E-2</v>
          </cell>
          <cell r="W93">
            <v>1</v>
          </cell>
        </row>
        <row r="94">
          <cell r="I94">
            <v>1780</v>
          </cell>
          <cell r="J94">
            <v>50</v>
          </cell>
          <cell r="K94">
            <v>30</v>
          </cell>
          <cell r="L94">
            <v>287</v>
          </cell>
          <cell r="M94">
            <v>84</v>
          </cell>
          <cell r="N94">
            <v>4</v>
          </cell>
          <cell r="O94">
            <v>455</v>
          </cell>
          <cell r="Q94">
            <v>1780</v>
          </cell>
          <cell r="R94">
            <v>0.10989010989010989</v>
          </cell>
          <cell r="S94">
            <v>6.5934065934065936E-2</v>
          </cell>
          <cell r="T94">
            <v>0.63076923076923075</v>
          </cell>
          <cell r="U94">
            <v>0.18461538461538463</v>
          </cell>
          <cell r="V94">
            <v>8.7912087912087912E-3</v>
          </cell>
          <cell r="W94">
            <v>1</v>
          </cell>
        </row>
        <row r="95">
          <cell r="I95">
            <v>1785</v>
          </cell>
          <cell r="J95">
            <v>23</v>
          </cell>
          <cell r="K95">
            <v>3</v>
          </cell>
          <cell r="L95">
            <v>29</v>
          </cell>
          <cell r="N95">
            <v>1</v>
          </cell>
          <cell r="O95">
            <v>56</v>
          </cell>
          <cell r="Q95">
            <v>1785</v>
          </cell>
          <cell r="R95">
            <v>0.4107142857142857</v>
          </cell>
          <cell r="S95">
            <v>5.3571428571428568E-2</v>
          </cell>
          <cell r="T95">
            <v>0.5178571428571429</v>
          </cell>
          <cell r="U95">
            <v>0</v>
          </cell>
          <cell r="V95">
            <v>1.7857142857142856E-2</v>
          </cell>
          <cell r="W95">
            <v>1</v>
          </cell>
        </row>
        <row r="96">
          <cell r="I96">
            <v>1790</v>
          </cell>
          <cell r="J96">
            <v>17</v>
          </cell>
          <cell r="K96">
            <v>9</v>
          </cell>
          <cell r="L96">
            <v>47</v>
          </cell>
          <cell r="M96">
            <v>15</v>
          </cell>
          <cell r="O96">
            <v>88</v>
          </cell>
          <cell r="Q96">
            <v>1790</v>
          </cell>
          <cell r="R96">
            <v>0.19318181818181818</v>
          </cell>
          <cell r="S96">
            <v>0.10227272727272728</v>
          </cell>
          <cell r="T96">
            <v>0.53409090909090906</v>
          </cell>
          <cell r="U96">
            <v>0.17045454545454544</v>
          </cell>
          <cell r="V96">
            <v>0</v>
          </cell>
          <cell r="W96">
            <v>1</v>
          </cell>
        </row>
        <row r="97">
          <cell r="I97">
            <v>1820</v>
          </cell>
          <cell r="J97">
            <v>4</v>
          </cell>
          <cell r="K97">
            <v>2</v>
          </cell>
          <cell r="L97">
            <v>36</v>
          </cell>
          <cell r="M97">
            <v>14</v>
          </cell>
          <cell r="N97">
            <v>1</v>
          </cell>
          <cell r="O97">
            <v>57</v>
          </cell>
          <cell r="Q97">
            <v>1820</v>
          </cell>
          <cell r="R97">
            <v>7.0175438596491224E-2</v>
          </cell>
          <cell r="S97">
            <v>3.5087719298245612E-2</v>
          </cell>
          <cell r="T97">
            <v>0.63157894736842102</v>
          </cell>
          <cell r="U97">
            <v>0.24561403508771928</v>
          </cell>
          <cell r="V97">
            <v>1.7543859649122806E-2</v>
          </cell>
          <cell r="W97">
            <v>1</v>
          </cell>
        </row>
        <row r="98">
          <cell r="I98">
            <v>1855</v>
          </cell>
          <cell r="J98">
            <v>26</v>
          </cell>
          <cell r="L98">
            <v>13</v>
          </cell>
          <cell r="O98">
            <v>39</v>
          </cell>
          <cell r="Q98">
            <v>1855</v>
          </cell>
          <cell r="R98">
            <v>0.66666666666666663</v>
          </cell>
          <cell r="S98">
            <v>0</v>
          </cell>
          <cell r="T98">
            <v>0.33333333333333331</v>
          </cell>
          <cell r="U98">
            <v>0</v>
          </cell>
          <cell r="V98">
            <v>0</v>
          </cell>
          <cell r="W98">
            <v>1</v>
          </cell>
        </row>
        <row r="99">
          <cell r="I99">
            <v>1860</v>
          </cell>
          <cell r="J99">
            <v>5</v>
          </cell>
          <cell r="O99">
            <v>5</v>
          </cell>
          <cell r="Q99">
            <v>1860</v>
          </cell>
          <cell r="R99">
            <v>1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1</v>
          </cell>
        </row>
        <row r="100">
          <cell r="I100">
            <v>1885</v>
          </cell>
          <cell r="J100">
            <v>3</v>
          </cell>
          <cell r="K100">
            <v>6</v>
          </cell>
          <cell r="L100">
            <v>36</v>
          </cell>
          <cell r="M100">
            <v>13</v>
          </cell>
          <cell r="N100">
            <v>1</v>
          </cell>
          <cell r="O100">
            <v>59</v>
          </cell>
          <cell r="Q100">
            <v>1885</v>
          </cell>
          <cell r="R100">
            <v>5.0847457627118647E-2</v>
          </cell>
          <cell r="S100">
            <v>0.10169491525423729</v>
          </cell>
          <cell r="T100">
            <v>0.61016949152542377</v>
          </cell>
          <cell r="U100">
            <v>0.22033898305084745</v>
          </cell>
          <cell r="V100">
            <v>1.6949152542372881E-2</v>
          </cell>
          <cell r="W100">
            <v>1</v>
          </cell>
        </row>
        <row r="101">
          <cell r="I101">
            <v>1890</v>
          </cell>
          <cell r="J101">
            <v>30</v>
          </cell>
          <cell r="K101">
            <v>16</v>
          </cell>
          <cell r="L101">
            <v>130</v>
          </cell>
          <cell r="M101">
            <v>52</v>
          </cell>
          <cell r="N101">
            <v>1</v>
          </cell>
          <cell r="O101">
            <v>229</v>
          </cell>
          <cell r="Q101">
            <v>1890</v>
          </cell>
          <cell r="R101">
            <v>0.13100436681222707</v>
          </cell>
          <cell r="S101">
            <v>6.9868995633187769E-2</v>
          </cell>
          <cell r="T101">
            <v>0.56768558951965065</v>
          </cell>
          <cell r="U101">
            <v>0.22707423580786026</v>
          </cell>
          <cell r="V101">
            <v>4.3668122270742356E-3</v>
          </cell>
          <cell r="W101">
            <v>1</v>
          </cell>
        </row>
        <row r="102">
          <cell r="I102">
            <v>1912</v>
          </cell>
          <cell r="J102">
            <v>1162</v>
          </cell>
          <cell r="K102">
            <v>68</v>
          </cell>
          <cell r="L102">
            <v>1071</v>
          </cell>
          <cell r="M102">
            <v>129</v>
          </cell>
          <cell r="N102">
            <v>66</v>
          </cell>
          <cell r="O102">
            <v>2496</v>
          </cell>
          <cell r="Q102">
            <v>1912</v>
          </cell>
          <cell r="R102">
            <v>0.46554487179487181</v>
          </cell>
          <cell r="S102">
            <v>2.7243589743589744E-2</v>
          </cell>
          <cell r="T102">
            <v>0.42908653846153844</v>
          </cell>
          <cell r="U102">
            <v>5.1682692307692304E-2</v>
          </cell>
          <cell r="V102">
            <v>2.6442307692307692E-2</v>
          </cell>
          <cell r="W102">
            <v>1</v>
          </cell>
        </row>
        <row r="103">
          <cell r="I103">
            <v>1922</v>
          </cell>
          <cell r="J103">
            <v>2</v>
          </cell>
          <cell r="L103">
            <v>1</v>
          </cell>
          <cell r="O103">
            <v>3</v>
          </cell>
          <cell r="Q103">
            <v>1922</v>
          </cell>
          <cell r="R103">
            <v>0.66666666666666663</v>
          </cell>
          <cell r="S103">
            <v>0</v>
          </cell>
          <cell r="T103">
            <v>0.33333333333333331</v>
          </cell>
          <cell r="U103">
            <v>0</v>
          </cell>
          <cell r="V103">
            <v>0</v>
          </cell>
          <cell r="W103">
            <v>1</v>
          </cell>
        </row>
        <row r="104">
          <cell r="I104">
            <v>1932</v>
          </cell>
          <cell r="J104">
            <v>1116</v>
          </cell>
          <cell r="K104">
            <v>72</v>
          </cell>
          <cell r="L104">
            <v>749</v>
          </cell>
          <cell r="M104">
            <v>87</v>
          </cell>
          <cell r="N104">
            <v>43</v>
          </cell>
          <cell r="O104">
            <v>2067</v>
          </cell>
          <cell r="Q104">
            <v>1932</v>
          </cell>
          <cell r="R104">
            <v>0.53991291727140789</v>
          </cell>
          <cell r="S104">
            <v>3.483309143686502E-2</v>
          </cell>
          <cell r="T104">
            <v>0.36236090953072086</v>
          </cell>
          <cell r="U104">
            <v>4.2089985486211901E-2</v>
          </cell>
          <cell r="V104">
            <v>2.0803096274794389E-2</v>
          </cell>
          <cell r="W104">
            <v>1</v>
          </cell>
        </row>
        <row r="105">
          <cell r="I105">
            <v>1952</v>
          </cell>
          <cell r="J105">
            <v>1025</v>
          </cell>
          <cell r="K105">
            <v>134</v>
          </cell>
          <cell r="L105">
            <v>1407</v>
          </cell>
          <cell r="M105">
            <v>110</v>
          </cell>
          <cell r="N105">
            <v>50</v>
          </cell>
          <cell r="O105">
            <v>2726</v>
          </cell>
          <cell r="Q105">
            <v>1952</v>
          </cell>
          <cell r="R105">
            <v>0.376008804108584</v>
          </cell>
          <cell r="S105">
            <v>4.9156272927366101E-2</v>
          </cell>
          <cell r="T105">
            <v>0.51614086573734408</v>
          </cell>
          <cell r="U105">
            <v>4.0352164343360232E-2</v>
          </cell>
          <cell r="V105">
            <v>1.8341892883345562E-2</v>
          </cell>
          <cell r="W105">
            <v>1</v>
          </cell>
        </row>
        <row r="106">
          <cell r="I106">
            <v>2002</v>
          </cell>
          <cell r="J106">
            <v>264</v>
          </cell>
          <cell r="K106">
            <v>16</v>
          </cell>
          <cell r="L106">
            <v>714</v>
          </cell>
          <cell r="N106">
            <v>3</v>
          </cell>
          <cell r="O106">
            <v>997</v>
          </cell>
          <cell r="Q106">
            <v>2002</v>
          </cell>
          <cell r="R106">
            <v>0.26479438314944836</v>
          </cell>
          <cell r="S106">
            <v>1.60481444332999E-2</v>
          </cell>
          <cell r="T106">
            <v>0.71614844533600808</v>
          </cell>
          <cell r="U106">
            <v>0</v>
          </cell>
          <cell r="V106">
            <v>3.009027081243731E-3</v>
          </cell>
          <cell r="W106">
            <v>1</v>
          </cell>
        </row>
        <row r="107">
          <cell r="I107">
            <v>2007</v>
          </cell>
          <cell r="J107">
            <v>393</v>
          </cell>
          <cell r="K107">
            <v>130</v>
          </cell>
          <cell r="L107">
            <v>1860</v>
          </cell>
          <cell r="N107">
            <v>5</v>
          </cell>
          <cell r="O107">
            <v>2388</v>
          </cell>
          <cell r="Q107">
            <v>2007</v>
          </cell>
          <cell r="R107">
            <v>0.16457286432160803</v>
          </cell>
          <cell r="S107">
            <v>5.443886097152429E-2</v>
          </cell>
          <cell r="T107">
            <v>0.77889447236180909</v>
          </cell>
          <cell r="U107">
            <v>0</v>
          </cell>
          <cell r="V107">
            <v>2.0938023450586263E-3</v>
          </cell>
          <cell r="W107">
            <v>1</v>
          </cell>
        </row>
        <row r="108">
          <cell r="I108">
            <v>2008</v>
          </cell>
          <cell r="J108">
            <v>424</v>
          </cell>
          <cell r="K108">
            <v>285</v>
          </cell>
          <cell r="L108">
            <v>2648</v>
          </cell>
          <cell r="N108">
            <v>2</v>
          </cell>
          <cell r="O108">
            <v>3359</v>
          </cell>
          <cell r="Q108">
            <v>2008</v>
          </cell>
          <cell r="R108">
            <v>0.12622804406073235</v>
          </cell>
          <cell r="S108">
            <v>8.4846680559690385E-2</v>
          </cell>
          <cell r="T108">
            <v>0.78832986007740402</v>
          </cell>
          <cell r="U108">
            <v>0</v>
          </cell>
          <cell r="V108">
            <v>5.9541530217326586E-4</v>
          </cell>
          <cell r="W108">
            <v>1</v>
          </cell>
        </row>
        <row r="109">
          <cell r="I109" t="str">
            <v>Hovedtotal</v>
          </cell>
          <cell r="J109">
            <v>8387</v>
          </cell>
          <cell r="K109">
            <v>1885</v>
          </cell>
          <cell r="L109">
            <v>23973</v>
          </cell>
          <cell r="M109">
            <v>2226</v>
          </cell>
          <cell r="N109">
            <v>307</v>
          </cell>
          <cell r="O109">
            <v>36778</v>
          </cell>
          <cell r="Q109" t="str">
            <v>Hovedtotal</v>
          </cell>
          <cell r="R109">
            <v>0.22804393931154496</v>
          </cell>
          <cell r="S109">
            <v>5.1253466746424496E-2</v>
          </cell>
          <cell r="T109">
            <v>0.65182989830877158</v>
          </cell>
          <cell r="U109">
            <v>6.0525314046440806E-2</v>
          </cell>
          <cell r="V109">
            <v>8.3473815868182061E-3</v>
          </cell>
          <cell r="W109">
            <v>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tlige nøgletal"/>
    </sheetNames>
    <sheetDataSet>
      <sheetData sheetId="0">
        <row r="3">
          <cell r="K3" t="str">
            <v>Uddannelseskoder</v>
          </cell>
          <cell r="L3" t="str">
            <v>2022</v>
          </cell>
          <cell r="M3" t="str">
            <v>2022</v>
          </cell>
        </row>
        <row r="4">
          <cell r="K4">
            <v>1570</v>
          </cell>
          <cell r="L4">
            <v>352</v>
          </cell>
        </row>
        <row r="5">
          <cell r="K5">
            <v>1605</v>
          </cell>
          <cell r="L5">
            <v>397</v>
          </cell>
          <cell r="M5">
            <v>28</v>
          </cell>
        </row>
        <row r="6">
          <cell r="K6">
            <v>1380</v>
          </cell>
          <cell r="L6">
            <v>663</v>
          </cell>
          <cell r="M6">
            <v>12</v>
          </cell>
        </row>
        <row r="7">
          <cell r="K7">
            <v>1460</v>
          </cell>
          <cell r="L7">
            <v>117</v>
          </cell>
        </row>
        <row r="8">
          <cell r="K8">
            <v>1220</v>
          </cell>
          <cell r="L8">
            <v>393</v>
          </cell>
          <cell r="M8">
            <v>68</v>
          </cell>
        </row>
        <row r="9">
          <cell r="K9">
            <v>1720</v>
          </cell>
          <cell r="L9">
            <v>309</v>
          </cell>
        </row>
        <row r="10">
          <cell r="K10">
            <v>1820</v>
          </cell>
          <cell r="L10">
            <v>82</v>
          </cell>
          <cell r="M10">
            <v>17</v>
          </cell>
        </row>
        <row r="11">
          <cell r="K11">
            <v>1140</v>
          </cell>
          <cell r="L11">
            <v>11</v>
          </cell>
        </row>
        <row r="12">
          <cell r="K12">
            <v>1855</v>
          </cell>
          <cell r="L12">
            <v>31</v>
          </cell>
        </row>
        <row r="13">
          <cell r="K13">
            <v>382</v>
          </cell>
          <cell r="L13">
            <v>143</v>
          </cell>
        </row>
        <row r="14">
          <cell r="K14">
            <v>1450</v>
          </cell>
          <cell r="L14">
            <v>764</v>
          </cell>
          <cell r="M14">
            <v>126</v>
          </cell>
        </row>
        <row r="15">
          <cell r="K15">
            <v>1411</v>
          </cell>
          <cell r="L15">
            <v>303</v>
          </cell>
          <cell r="M15">
            <v>145</v>
          </cell>
        </row>
        <row r="16">
          <cell r="K16">
            <v>59</v>
          </cell>
          <cell r="L16">
            <v>7</v>
          </cell>
        </row>
        <row r="17">
          <cell r="K17">
            <v>1195</v>
          </cell>
        </row>
        <row r="18">
          <cell r="K18">
            <v>1260</v>
          </cell>
          <cell r="L18">
            <v>123</v>
          </cell>
          <cell r="M18">
            <v>13</v>
          </cell>
        </row>
        <row r="19">
          <cell r="K19">
            <v>1205</v>
          </cell>
          <cell r="L19">
            <v>1093</v>
          </cell>
          <cell r="M19">
            <v>519</v>
          </cell>
        </row>
        <row r="20">
          <cell r="K20">
            <v>2002</v>
          </cell>
          <cell r="L20">
            <v>1397</v>
          </cell>
        </row>
        <row r="21">
          <cell r="K21">
            <v>1952</v>
          </cell>
          <cell r="L21">
            <v>3212</v>
          </cell>
          <cell r="M21">
            <v>210</v>
          </cell>
        </row>
        <row r="22">
          <cell r="K22">
            <v>1515</v>
          </cell>
          <cell r="L22">
            <v>32</v>
          </cell>
        </row>
        <row r="23">
          <cell r="K23">
            <v>1615</v>
          </cell>
          <cell r="L23">
            <v>119</v>
          </cell>
        </row>
        <row r="24">
          <cell r="K24">
            <v>1445</v>
          </cell>
          <cell r="L24">
            <v>225</v>
          </cell>
          <cell r="M24">
            <v>20</v>
          </cell>
        </row>
        <row r="25">
          <cell r="K25">
            <v>1430</v>
          </cell>
          <cell r="L25">
            <v>2975</v>
          </cell>
          <cell r="M25">
            <v>342</v>
          </cell>
        </row>
        <row r="26">
          <cell r="K26">
            <v>1210</v>
          </cell>
          <cell r="L26">
            <v>90</v>
          </cell>
          <cell r="M26">
            <v>18</v>
          </cell>
        </row>
        <row r="27">
          <cell r="K27">
            <v>1455</v>
          </cell>
          <cell r="L27">
            <v>14</v>
          </cell>
        </row>
        <row r="28">
          <cell r="K28">
            <v>1235</v>
          </cell>
          <cell r="L28">
            <v>267</v>
          </cell>
          <cell r="M28">
            <v>17</v>
          </cell>
        </row>
        <row r="29">
          <cell r="K29">
            <v>1680</v>
          </cell>
          <cell r="L29">
            <v>338</v>
          </cell>
          <cell r="M29">
            <v>54</v>
          </cell>
        </row>
        <row r="30">
          <cell r="K30">
            <v>15</v>
          </cell>
          <cell r="L30">
            <v>97</v>
          </cell>
        </row>
        <row r="31">
          <cell r="K31">
            <v>1530</v>
          </cell>
          <cell r="L31">
            <v>94</v>
          </cell>
        </row>
        <row r="32">
          <cell r="K32">
            <v>1922</v>
          </cell>
          <cell r="L32">
            <v>222</v>
          </cell>
        </row>
        <row r="33">
          <cell r="K33">
            <v>1170</v>
          </cell>
          <cell r="L33">
            <v>57</v>
          </cell>
          <cell r="M33">
            <v>9</v>
          </cell>
        </row>
        <row r="34">
          <cell r="K34">
            <v>1785</v>
          </cell>
          <cell r="L34">
            <v>26</v>
          </cell>
        </row>
        <row r="35">
          <cell r="K35">
            <v>1270</v>
          </cell>
          <cell r="L35">
            <v>36</v>
          </cell>
        </row>
        <row r="36">
          <cell r="K36">
            <v>1355</v>
          </cell>
          <cell r="L36">
            <v>40</v>
          </cell>
        </row>
        <row r="37">
          <cell r="K37">
            <v>1520</v>
          </cell>
          <cell r="L37">
            <v>38</v>
          </cell>
        </row>
        <row r="38">
          <cell r="K38">
            <v>1780</v>
          </cell>
          <cell r="L38">
            <v>700</v>
          </cell>
          <cell r="M38">
            <v>162</v>
          </cell>
        </row>
        <row r="39">
          <cell r="K39">
            <v>383</v>
          </cell>
          <cell r="L39">
            <v>206</v>
          </cell>
          <cell r="M39">
            <v>44</v>
          </cell>
        </row>
        <row r="40">
          <cell r="K40">
            <v>1715</v>
          </cell>
          <cell r="L40">
            <v>1634</v>
          </cell>
          <cell r="M40">
            <v>111</v>
          </cell>
        </row>
        <row r="41">
          <cell r="K41">
            <v>1405</v>
          </cell>
          <cell r="L41">
            <v>33</v>
          </cell>
        </row>
        <row r="42">
          <cell r="K42">
            <v>1670</v>
          </cell>
          <cell r="L42">
            <v>268</v>
          </cell>
          <cell r="M42">
            <v>9</v>
          </cell>
        </row>
        <row r="43">
          <cell r="K43">
            <v>1495</v>
          </cell>
          <cell r="L43">
            <v>56</v>
          </cell>
        </row>
        <row r="44">
          <cell r="K44">
            <v>1655</v>
          </cell>
          <cell r="L44">
            <v>47</v>
          </cell>
        </row>
        <row r="45">
          <cell r="K45">
            <v>1280</v>
          </cell>
          <cell r="L45">
            <v>40</v>
          </cell>
        </row>
        <row r="46">
          <cell r="K46">
            <v>1932</v>
          </cell>
          <cell r="L46">
            <v>1168</v>
          </cell>
          <cell r="M46">
            <v>146</v>
          </cell>
        </row>
        <row r="47">
          <cell r="K47">
            <v>94</v>
          </cell>
          <cell r="L47">
            <v>6</v>
          </cell>
        </row>
        <row r="48">
          <cell r="K48">
            <v>1330</v>
          </cell>
          <cell r="L48">
            <v>29</v>
          </cell>
        </row>
        <row r="49">
          <cell r="K49">
            <v>335</v>
          </cell>
        </row>
        <row r="50">
          <cell r="K50">
            <v>334</v>
          </cell>
        </row>
        <row r="51">
          <cell r="K51">
            <v>336</v>
          </cell>
          <cell r="L51">
            <v>6</v>
          </cell>
        </row>
        <row r="52">
          <cell r="K52">
            <v>1145</v>
          </cell>
          <cell r="L52">
            <v>452</v>
          </cell>
          <cell r="M52">
            <v>58</v>
          </cell>
        </row>
        <row r="53">
          <cell r="K53">
            <v>1190</v>
          </cell>
          <cell r="L53">
            <v>439</v>
          </cell>
          <cell r="M53">
            <v>36</v>
          </cell>
        </row>
        <row r="54">
          <cell r="K54">
            <v>1250</v>
          </cell>
          <cell r="L54">
            <v>205</v>
          </cell>
          <cell r="M54">
            <v>4</v>
          </cell>
        </row>
        <row r="55">
          <cell r="K55">
            <v>1912</v>
          </cell>
          <cell r="L55">
            <v>3134</v>
          </cell>
          <cell r="M55">
            <v>201</v>
          </cell>
        </row>
        <row r="56">
          <cell r="K56">
            <v>1790</v>
          </cell>
          <cell r="L56">
            <v>78</v>
          </cell>
          <cell r="M56">
            <v>35</v>
          </cell>
        </row>
        <row r="57">
          <cell r="K57">
            <v>393</v>
          </cell>
          <cell r="L57">
            <v>16</v>
          </cell>
        </row>
        <row r="58">
          <cell r="K58">
            <v>1180</v>
          </cell>
          <cell r="L58">
            <v>114</v>
          </cell>
        </row>
        <row r="59">
          <cell r="K59">
            <v>1565</v>
          </cell>
          <cell r="L59">
            <v>563</v>
          </cell>
          <cell r="M59">
            <v>37</v>
          </cell>
        </row>
        <row r="60">
          <cell r="K60">
            <v>1625</v>
          </cell>
          <cell r="L60">
            <v>1997</v>
          </cell>
        </row>
        <row r="61">
          <cell r="K61">
            <v>93</v>
          </cell>
          <cell r="L61">
            <v>247</v>
          </cell>
          <cell r="M61">
            <v>18</v>
          </cell>
        </row>
        <row r="62">
          <cell r="K62">
            <v>1255</v>
          </cell>
          <cell r="L62">
            <v>18</v>
          </cell>
        </row>
        <row r="63">
          <cell r="K63">
            <v>1315</v>
          </cell>
          <cell r="L63">
            <v>46</v>
          </cell>
        </row>
        <row r="64">
          <cell r="K64">
            <v>1415</v>
          </cell>
          <cell r="L64">
            <v>159</v>
          </cell>
          <cell r="M64">
            <v>16</v>
          </cell>
        </row>
        <row r="65">
          <cell r="K65">
            <v>1525</v>
          </cell>
          <cell r="L65">
            <v>148</v>
          </cell>
          <cell r="M65">
            <v>70</v>
          </cell>
        </row>
        <row r="66">
          <cell r="K66">
            <v>1640</v>
          </cell>
          <cell r="L66">
            <v>211</v>
          </cell>
        </row>
        <row r="67">
          <cell r="K67">
            <v>1350</v>
          </cell>
          <cell r="L67">
            <v>971</v>
          </cell>
          <cell r="M67">
            <v>178</v>
          </cell>
        </row>
        <row r="68">
          <cell r="K68">
            <v>1412</v>
          </cell>
          <cell r="L68">
            <v>160</v>
          </cell>
          <cell r="M68">
            <v>55</v>
          </cell>
        </row>
        <row r="69">
          <cell r="K69">
            <v>1155</v>
          </cell>
          <cell r="L69">
            <v>16</v>
          </cell>
        </row>
        <row r="70">
          <cell r="K70">
            <v>92</v>
          </cell>
          <cell r="L70">
            <v>1816</v>
          </cell>
          <cell r="M70">
            <v>389</v>
          </cell>
        </row>
        <row r="71">
          <cell r="K71">
            <v>1325</v>
          </cell>
          <cell r="L71">
            <v>70</v>
          </cell>
        </row>
        <row r="72">
          <cell r="K72">
            <v>1335</v>
          </cell>
          <cell r="L72">
            <v>296</v>
          </cell>
          <cell r="M72">
            <v>61</v>
          </cell>
        </row>
        <row r="73">
          <cell r="K73">
            <v>1300</v>
          </cell>
          <cell r="L73">
            <v>57</v>
          </cell>
        </row>
        <row r="74">
          <cell r="K74">
            <v>39</v>
          </cell>
          <cell r="L74">
            <v>7</v>
          </cell>
        </row>
        <row r="75">
          <cell r="K75">
            <v>1710</v>
          </cell>
          <cell r="L75">
            <v>107</v>
          </cell>
        </row>
        <row r="76">
          <cell r="K76">
            <v>1700</v>
          </cell>
          <cell r="L76">
            <v>641</v>
          </cell>
          <cell r="M76">
            <v>29</v>
          </cell>
        </row>
        <row r="77">
          <cell r="K77">
            <v>1575</v>
          </cell>
          <cell r="L77">
            <v>58</v>
          </cell>
        </row>
        <row r="78">
          <cell r="K78">
            <v>1125</v>
          </cell>
          <cell r="L78">
            <v>86</v>
          </cell>
          <cell r="M78">
            <v>7</v>
          </cell>
        </row>
        <row r="79">
          <cell r="K79">
            <v>1470</v>
          </cell>
          <cell r="L79">
            <v>57</v>
          </cell>
          <cell r="M79">
            <v>7</v>
          </cell>
        </row>
        <row r="80">
          <cell r="K80">
            <v>1440</v>
          </cell>
          <cell r="L80">
            <v>19</v>
          </cell>
        </row>
        <row r="81">
          <cell r="K81">
            <v>1630</v>
          </cell>
          <cell r="L81">
            <v>92</v>
          </cell>
          <cell r="M81">
            <v>15</v>
          </cell>
        </row>
        <row r="82">
          <cell r="K82">
            <v>1650</v>
          </cell>
          <cell r="L82">
            <v>57</v>
          </cell>
        </row>
        <row r="83">
          <cell r="K83">
            <v>1110</v>
          </cell>
          <cell r="L83">
            <v>1056</v>
          </cell>
          <cell r="M83">
            <v>69</v>
          </cell>
        </row>
        <row r="84">
          <cell r="K84">
            <v>1410</v>
          </cell>
        </row>
        <row r="85">
          <cell r="K85">
            <v>2008</v>
          </cell>
          <cell r="L85">
            <v>5578</v>
          </cell>
        </row>
        <row r="86">
          <cell r="K86">
            <v>2007</v>
          </cell>
          <cell r="L86">
            <v>3981</v>
          </cell>
        </row>
        <row r="87">
          <cell r="K87">
            <v>1360</v>
          </cell>
          <cell r="L87">
            <v>7</v>
          </cell>
        </row>
        <row r="88">
          <cell r="K88">
            <v>1370</v>
          </cell>
        </row>
        <row r="89">
          <cell r="K89">
            <v>1130</v>
          </cell>
          <cell r="L89">
            <v>10</v>
          </cell>
        </row>
        <row r="90">
          <cell r="K90">
            <v>1340</v>
          </cell>
          <cell r="L90">
            <v>64</v>
          </cell>
        </row>
        <row r="91">
          <cell r="K91">
            <v>1770</v>
          </cell>
          <cell r="L91">
            <v>736</v>
          </cell>
          <cell r="M91">
            <v>28</v>
          </cell>
        </row>
        <row r="92">
          <cell r="K92">
            <v>1760</v>
          </cell>
          <cell r="L92">
            <v>24</v>
          </cell>
          <cell r="M92">
            <v>9</v>
          </cell>
        </row>
        <row r="93">
          <cell r="K93">
            <v>1660</v>
          </cell>
          <cell r="L93">
            <v>26</v>
          </cell>
        </row>
        <row r="94">
          <cell r="K94">
            <v>1885</v>
          </cell>
          <cell r="L94">
            <v>89</v>
          </cell>
          <cell r="M94">
            <v>18</v>
          </cell>
        </row>
        <row r="95">
          <cell r="K95">
            <v>1890</v>
          </cell>
          <cell r="L95">
            <v>226</v>
          </cell>
          <cell r="M95">
            <v>72</v>
          </cell>
        </row>
        <row r="96">
          <cell r="K96">
            <v>1425</v>
          </cell>
          <cell r="L96">
            <v>26</v>
          </cell>
        </row>
        <row r="97">
          <cell r="K97">
            <v>1705</v>
          </cell>
          <cell r="L97">
            <v>271</v>
          </cell>
        </row>
        <row r="98">
          <cell r="K98">
            <v>1535</v>
          </cell>
          <cell r="L98">
            <v>12</v>
          </cell>
        </row>
        <row r="99">
          <cell r="K99">
            <v>1390</v>
          </cell>
          <cell r="L99">
            <v>4594</v>
          </cell>
          <cell r="M99">
            <v>829</v>
          </cell>
        </row>
        <row r="100">
          <cell r="K100">
            <v>1750</v>
          </cell>
          <cell r="L100">
            <v>16</v>
          </cell>
          <cell r="M100">
            <v>20</v>
          </cell>
        </row>
        <row r="101">
          <cell r="K101">
            <v>1560</v>
          </cell>
          <cell r="L101">
            <v>946</v>
          </cell>
        </row>
        <row r="102">
          <cell r="K102">
            <v>1620</v>
          </cell>
          <cell r="L102">
            <v>183</v>
          </cell>
        </row>
        <row r="103">
          <cell r="K103">
            <v>1420</v>
          </cell>
          <cell r="L103">
            <v>1176</v>
          </cell>
          <cell r="M103">
            <v>94</v>
          </cell>
        </row>
        <row r="104">
          <cell r="K104">
            <v>1160</v>
          </cell>
          <cell r="L104">
            <v>66</v>
          </cell>
          <cell r="M104">
            <v>6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SKP3"/>
    </sheetNames>
    <sheetDataSet>
      <sheetData sheetId="0">
        <row r="1">
          <cell r="C1" t="str">
            <v>cosaFormal</v>
          </cell>
          <cell r="D1" t="str">
            <v>andel_skp</v>
          </cell>
          <cell r="E1" t="str">
            <v>andel_aftale</v>
          </cell>
          <cell r="F1" t="str">
            <v>Andel tid i SOP (%)</v>
          </cell>
        </row>
        <row r="2">
          <cell r="C2">
            <v>1570</v>
          </cell>
          <cell r="D2">
            <v>0</v>
          </cell>
          <cell r="E2">
            <v>100</v>
          </cell>
          <cell r="F2">
            <v>0</v>
          </cell>
        </row>
        <row r="3">
          <cell r="C3">
            <v>1605</v>
          </cell>
          <cell r="D3">
            <v>4.2320000000000002</v>
          </cell>
          <cell r="E3">
            <v>95.768000000000001</v>
          </cell>
          <cell r="F3">
            <v>4.2320000000000003E-2</v>
          </cell>
        </row>
        <row r="4">
          <cell r="C4">
            <v>1380</v>
          </cell>
          <cell r="D4">
            <v>0.59799999999999998</v>
          </cell>
          <cell r="E4">
            <v>99.402000000000001</v>
          </cell>
          <cell r="F4">
            <v>5.9800000000000001E-3</v>
          </cell>
        </row>
        <row r="5">
          <cell r="C5">
            <v>431</v>
          </cell>
          <cell r="D5">
            <v>0</v>
          </cell>
          <cell r="E5">
            <v>100</v>
          </cell>
          <cell r="F5">
            <v>0</v>
          </cell>
        </row>
        <row r="6">
          <cell r="C6">
            <v>1460</v>
          </cell>
          <cell r="D6">
            <v>3.7450000000000001</v>
          </cell>
          <cell r="E6">
            <v>96.254999999999995</v>
          </cell>
          <cell r="F6">
            <v>3.7450000000000004E-2</v>
          </cell>
        </row>
        <row r="7">
          <cell r="C7">
            <v>1220</v>
          </cell>
          <cell r="D7">
            <v>11.135</v>
          </cell>
          <cell r="E7">
            <v>88.864999999999995</v>
          </cell>
          <cell r="F7">
            <v>0.11135</v>
          </cell>
        </row>
        <row r="8">
          <cell r="C8">
            <v>1720</v>
          </cell>
          <cell r="D8">
            <v>0.42699999999999999</v>
          </cell>
          <cell r="E8">
            <v>99.572999999999993</v>
          </cell>
          <cell r="F8">
            <v>4.2699999999999995E-3</v>
          </cell>
        </row>
        <row r="9">
          <cell r="C9">
            <v>1820</v>
          </cell>
          <cell r="D9">
            <v>39.383000000000003</v>
          </cell>
          <cell r="E9">
            <v>60.616999999999997</v>
          </cell>
          <cell r="F9">
            <v>0.39383000000000001</v>
          </cell>
        </row>
        <row r="10">
          <cell r="C10">
            <v>1140</v>
          </cell>
          <cell r="D10">
            <v>0</v>
          </cell>
          <cell r="E10">
            <v>100</v>
          </cell>
          <cell r="F10">
            <v>0</v>
          </cell>
        </row>
        <row r="11">
          <cell r="C11">
            <v>1855</v>
          </cell>
          <cell r="D11">
            <v>0</v>
          </cell>
          <cell r="E11">
            <v>100</v>
          </cell>
          <cell r="F11">
            <v>0</v>
          </cell>
        </row>
        <row r="12">
          <cell r="C12">
            <v>382</v>
          </cell>
          <cell r="D12">
            <v>0</v>
          </cell>
          <cell r="E12">
            <v>100</v>
          </cell>
          <cell r="F12">
            <v>0</v>
          </cell>
        </row>
        <row r="13">
          <cell r="C13">
            <v>1435</v>
          </cell>
          <cell r="D13">
            <v>0</v>
          </cell>
          <cell r="E13">
            <v>100</v>
          </cell>
          <cell r="F13">
            <v>0</v>
          </cell>
        </row>
        <row r="14">
          <cell r="C14">
            <v>1450</v>
          </cell>
          <cell r="D14">
            <v>8.49</v>
          </cell>
          <cell r="E14">
            <v>91.51</v>
          </cell>
          <cell r="F14">
            <v>8.4900000000000003E-2</v>
          </cell>
        </row>
        <row r="15">
          <cell r="C15">
            <v>1411</v>
          </cell>
          <cell r="D15">
            <v>29.16</v>
          </cell>
          <cell r="E15">
            <v>70.84</v>
          </cell>
          <cell r="F15">
            <v>0.29160000000000003</v>
          </cell>
        </row>
        <row r="16">
          <cell r="C16">
            <v>59</v>
          </cell>
          <cell r="D16">
            <v>1.903</v>
          </cell>
          <cell r="E16">
            <v>98.096999999999994</v>
          </cell>
          <cell r="F16">
            <v>1.9030000000000002E-2</v>
          </cell>
        </row>
        <row r="17">
          <cell r="C17">
            <v>1195</v>
          </cell>
          <cell r="D17">
            <v>16.349</v>
          </cell>
          <cell r="E17">
            <v>83.650999999999996</v>
          </cell>
          <cell r="F17">
            <v>0.16349</v>
          </cell>
        </row>
        <row r="18">
          <cell r="C18">
            <v>1260</v>
          </cell>
          <cell r="D18">
            <v>10.407</v>
          </cell>
          <cell r="E18">
            <v>89.593000000000004</v>
          </cell>
          <cell r="F18">
            <v>0.10407</v>
          </cell>
        </row>
        <row r="19">
          <cell r="C19">
            <v>1205</v>
          </cell>
          <cell r="D19">
            <v>36.750999999999998</v>
          </cell>
          <cell r="E19">
            <v>63.249000000000002</v>
          </cell>
          <cell r="F19">
            <v>0.36751</v>
          </cell>
        </row>
        <row r="20">
          <cell r="C20">
            <v>2002</v>
          </cell>
          <cell r="D20">
            <v>0</v>
          </cell>
          <cell r="E20">
            <v>100</v>
          </cell>
          <cell r="F20">
            <v>0</v>
          </cell>
        </row>
        <row r="21">
          <cell r="C21">
            <v>1952</v>
          </cell>
          <cell r="D21">
            <v>6.5389999999999997</v>
          </cell>
          <cell r="E21">
            <v>93.460999999999999</v>
          </cell>
          <cell r="F21">
            <v>6.5390000000000004E-2</v>
          </cell>
        </row>
        <row r="22">
          <cell r="C22">
            <v>1515</v>
          </cell>
          <cell r="D22">
            <v>8.5169999999999995</v>
          </cell>
          <cell r="E22">
            <v>91.483000000000004</v>
          </cell>
          <cell r="F22">
            <v>8.5169999999999996E-2</v>
          </cell>
        </row>
        <row r="23">
          <cell r="C23">
            <v>1615</v>
          </cell>
          <cell r="D23">
            <v>1.881</v>
          </cell>
          <cell r="E23">
            <v>98.119</v>
          </cell>
          <cell r="F23">
            <v>1.881E-2</v>
          </cell>
        </row>
        <row r="24">
          <cell r="C24">
            <v>1445</v>
          </cell>
          <cell r="D24">
            <v>6.2460000000000004</v>
          </cell>
          <cell r="E24">
            <v>93.754000000000005</v>
          </cell>
          <cell r="F24">
            <v>6.2460000000000002E-2</v>
          </cell>
        </row>
        <row r="25">
          <cell r="C25">
            <v>1430</v>
          </cell>
          <cell r="D25">
            <v>7.0339999999999998</v>
          </cell>
          <cell r="E25">
            <v>92.965999999999994</v>
          </cell>
          <cell r="F25">
            <v>7.034E-2</v>
          </cell>
        </row>
        <row r="26">
          <cell r="C26">
            <v>1210</v>
          </cell>
          <cell r="D26">
            <v>10.706</v>
          </cell>
          <cell r="E26">
            <v>89.293999999999997</v>
          </cell>
          <cell r="F26">
            <v>0.10705999999999999</v>
          </cell>
        </row>
        <row r="27">
          <cell r="C27">
            <v>1455</v>
          </cell>
          <cell r="D27">
            <v>0</v>
          </cell>
          <cell r="E27">
            <v>100</v>
          </cell>
          <cell r="F27">
            <v>0</v>
          </cell>
        </row>
        <row r="28">
          <cell r="C28">
            <v>1235</v>
          </cell>
          <cell r="D28">
            <v>1.0409999999999999</v>
          </cell>
          <cell r="E28">
            <v>98.959000000000003</v>
          </cell>
          <cell r="F28">
            <v>1.0409999999999999E-2</v>
          </cell>
        </row>
        <row r="29">
          <cell r="C29">
            <v>1680</v>
          </cell>
          <cell r="D29">
            <v>10.458</v>
          </cell>
          <cell r="E29">
            <v>89.542000000000002</v>
          </cell>
          <cell r="F29">
            <v>0.10458000000000001</v>
          </cell>
        </row>
        <row r="30">
          <cell r="C30">
            <v>15</v>
          </cell>
          <cell r="D30">
            <v>2.8109999999999999</v>
          </cell>
          <cell r="E30">
            <v>97.188999999999993</v>
          </cell>
          <cell r="F30">
            <v>2.811E-2</v>
          </cell>
        </row>
        <row r="31">
          <cell r="C31">
            <v>1530</v>
          </cell>
          <cell r="D31">
            <v>1.181</v>
          </cell>
          <cell r="E31">
            <v>98.819000000000003</v>
          </cell>
          <cell r="F31">
            <v>1.1810000000000001E-2</v>
          </cell>
        </row>
        <row r="32">
          <cell r="C32">
            <v>1922</v>
          </cell>
          <cell r="D32">
            <v>0</v>
          </cell>
          <cell r="E32">
            <v>100</v>
          </cell>
          <cell r="F32">
            <v>0</v>
          </cell>
        </row>
        <row r="33">
          <cell r="C33">
            <v>1170</v>
          </cell>
          <cell r="D33">
            <v>10.709</v>
          </cell>
          <cell r="E33">
            <v>89.290999999999997</v>
          </cell>
          <cell r="F33">
            <v>0.10708999999999999</v>
          </cell>
        </row>
        <row r="34">
          <cell r="C34">
            <v>1785</v>
          </cell>
          <cell r="D34">
            <v>4.0490000000000004</v>
          </cell>
          <cell r="E34">
            <v>95.950999999999993</v>
          </cell>
          <cell r="F34">
            <v>4.0490000000000005E-2</v>
          </cell>
        </row>
        <row r="35">
          <cell r="C35">
            <v>1270</v>
          </cell>
          <cell r="D35">
            <v>3.0880000000000001</v>
          </cell>
          <cell r="E35">
            <v>96.912000000000006</v>
          </cell>
          <cell r="F35">
            <v>3.0880000000000001E-2</v>
          </cell>
        </row>
        <row r="36">
          <cell r="C36">
            <v>1355</v>
          </cell>
          <cell r="D36">
            <v>0</v>
          </cell>
          <cell r="E36">
            <v>100</v>
          </cell>
          <cell r="F36">
            <v>0</v>
          </cell>
        </row>
        <row r="37">
          <cell r="C37">
            <v>1520</v>
          </cell>
          <cell r="D37">
            <v>1.7470000000000001</v>
          </cell>
          <cell r="E37">
            <v>98.253</v>
          </cell>
          <cell r="F37">
            <v>1.7469999999999999E-2</v>
          </cell>
        </row>
        <row r="38">
          <cell r="C38">
            <v>1780</v>
          </cell>
          <cell r="D38">
            <v>13.521000000000001</v>
          </cell>
          <cell r="E38">
            <v>86.478999999999999</v>
          </cell>
          <cell r="F38">
            <v>0.13521</v>
          </cell>
        </row>
        <row r="39">
          <cell r="C39">
            <v>1475</v>
          </cell>
          <cell r="D39">
            <v>0</v>
          </cell>
          <cell r="E39">
            <v>100</v>
          </cell>
          <cell r="F39">
            <v>0</v>
          </cell>
        </row>
        <row r="40">
          <cell r="C40">
            <v>383</v>
          </cell>
          <cell r="D40">
            <v>13.148</v>
          </cell>
          <cell r="E40">
            <v>86.852000000000004</v>
          </cell>
          <cell r="F40">
            <v>0.13147999999999999</v>
          </cell>
        </row>
        <row r="41">
          <cell r="C41">
            <v>1715</v>
          </cell>
          <cell r="D41">
            <v>4.0119999999999996</v>
          </cell>
          <cell r="E41">
            <v>95.988</v>
          </cell>
          <cell r="F41">
            <v>4.0119999999999996E-2</v>
          </cell>
        </row>
        <row r="42">
          <cell r="C42">
            <v>1911</v>
          </cell>
          <cell r="D42">
            <v>22.8</v>
          </cell>
          <cell r="E42">
            <v>77.2</v>
          </cell>
          <cell r="F42">
            <v>0.22800000000000001</v>
          </cell>
        </row>
        <row r="43">
          <cell r="C43">
            <v>1405</v>
          </cell>
          <cell r="D43">
            <v>0.32800000000000001</v>
          </cell>
          <cell r="E43">
            <v>99.671999999999997</v>
          </cell>
          <cell r="F43">
            <v>3.2799999999999999E-3</v>
          </cell>
        </row>
        <row r="44">
          <cell r="C44">
            <v>1670</v>
          </cell>
          <cell r="D44">
            <v>1.3320000000000001</v>
          </cell>
          <cell r="E44">
            <v>98.668000000000006</v>
          </cell>
          <cell r="F44">
            <v>1.332E-2</v>
          </cell>
        </row>
        <row r="45">
          <cell r="C45">
            <v>1495</v>
          </cell>
          <cell r="D45">
            <v>10.922000000000001</v>
          </cell>
          <cell r="E45">
            <v>89.078000000000003</v>
          </cell>
          <cell r="F45">
            <v>0.10922000000000001</v>
          </cell>
        </row>
        <row r="46">
          <cell r="C46">
            <v>1655</v>
          </cell>
          <cell r="D46">
            <v>2.4E-2</v>
          </cell>
          <cell r="E46">
            <v>99.975999999999999</v>
          </cell>
          <cell r="F46">
            <v>2.4000000000000001E-4</v>
          </cell>
        </row>
        <row r="47">
          <cell r="C47">
            <v>1280</v>
          </cell>
          <cell r="D47">
            <v>4.4340000000000002</v>
          </cell>
          <cell r="E47">
            <v>95.566000000000003</v>
          </cell>
          <cell r="F47">
            <v>4.4340000000000004E-2</v>
          </cell>
        </row>
        <row r="48">
          <cell r="C48">
            <v>1932</v>
          </cell>
          <cell r="D48">
            <v>7.734</v>
          </cell>
          <cell r="E48">
            <v>92.266000000000005</v>
          </cell>
          <cell r="F48">
            <v>7.7340000000000006E-2</v>
          </cell>
        </row>
        <row r="49">
          <cell r="C49">
            <v>94</v>
          </cell>
          <cell r="D49">
            <v>0</v>
          </cell>
          <cell r="E49">
            <v>100</v>
          </cell>
          <cell r="F49">
            <v>0</v>
          </cell>
        </row>
        <row r="50">
          <cell r="C50">
            <v>1330</v>
          </cell>
          <cell r="D50">
            <v>0</v>
          </cell>
          <cell r="E50">
            <v>100</v>
          </cell>
          <cell r="F50">
            <v>0</v>
          </cell>
        </row>
        <row r="51">
          <cell r="C51">
            <v>1050</v>
          </cell>
          <cell r="D51">
            <v>0</v>
          </cell>
          <cell r="E51">
            <v>100</v>
          </cell>
          <cell r="F51">
            <v>0</v>
          </cell>
        </row>
        <row r="52">
          <cell r="C52">
            <v>335</v>
          </cell>
          <cell r="D52">
            <v>0</v>
          </cell>
          <cell r="E52">
            <v>100</v>
          </cell>
          <cell r="F52">
            <v>0</v>
          </cell>
        </row>
        <row r="53">
          <cell r="C53">
            <v>334</v>
          </cell>
          <cell r="D53">
            <v>0</v>
          </cell>
          <cell r="E53">
            <v>100</v>
          </cell>
          <cell r="F53">
            <v>0</v>
          </cell>
        </row>
        <row r="54">
          <cell r="C54">
            <v>333</v>
          </cell>
          <cell r="D54">
            <v>0</v>
          </cell>
          <cell r="E54">
            <v>100</v>
          </cell>
          <cell r="F54">
            <v>0</v>
          </cell>
        </row>
        <row r="55">
          <cell r="C55">
            <v>336</v>
          </cell>
          <cell r="D55">
            <v>0.26600000000000001</v>
          </cell>
          <cell r="E55">
            <v>99.733999999999995</v>
          </cell>
          <cell r="F55">
            <v>2.66E-3</v>
          </cell>
        </row>
        <row r="56">
          <cell r="C56">
            <v>1051</v>
          </cell>
          <cell r="D56">
            <v>0</v>
          </cell>
          <cell r="E56">
            <v>100</v>
          </cell>
          <cell r="F56">
            <v>0</v>
          </cell>
        </row>
        <row r="57">
          <cell r="C57">
            <v>1054</v>
          </cell>
          <cell r="D57">
            <v>0</v>
          </cell>
          <cell r="E57">
            <v>100</v>
          </cell>
          <cell r="F57">
            <v>0</v>
          </cell>
        </row>
        <row r="58">
          <cell r="C58">
            <v>1145</v>
          </cell>
          <cell r="D58">
            <v>9.8170000000000002</v>
          </cell>
          <cell r="E58">
            <v>90.183000000000007</v>
          </cell>
          <cell r="F58">
            <v>9.8170000000000007E-2</v>
          </cell>
        </row>
        <row r="59">
          <cell r="C59">
            <v>1190</v>
          </cell>
          <cell r="D59">
            <v>4.7759999999999998</v>
          </cell>
          <cell r="E59">
            <v>95.224000000000004</v>
          </cell>
          <cell r="F59">
            <v>4.7759999999999997E-2</v>
          </cell>
        </row>
        <row r="60">
          <cell r="C60">
            <v>1250</v>
          </cell>
          <cell r="D60">
            <v>1.956</v>
          </cell>
          <cell r="E60">
            <v>98.043999999999997</v>
          </cell>
          <cell r="F60">
            <v>1.9560000000000001E-2</v>
          </cell>
        </row>
        <row r="61">
          <cell r="C61">
            <v>1912</v>
          </cell>
          <cell r="D61">
            <v>4.6859999999999999</v>
          </cell>
          <cell r="E61">
            <v>95.313999999999993</v>
          </cell>
          <cell r="F61">
            <v>4.6859999999999999E-2</v>
          </cell>
        </row>
        <row r="62">
          <cell r="C62">
            <v>1790</v>
          </cell>
          <cell r="D62">
            <v>23.163</v>
          </cell>
          <cell r="E62">
            <v>76.837000000000003</v>
          </cell>
          <cell r="F62">
            <v>0.23163</v>
          </cell>
        </row>
        <row r="63">
          <cell r="C63">
            <v>384</v>
          </cell>
          <cell r="D63">
            <v>0</v>
          </cell>
          <cell r="E63">
            <v>100</v>
          </cell>
          <cell r="F63">
            <v>0</v>
          </cell>
        </row>
        <row r="64">
          <cell r="C64">
            <v>1180</v>
          </cell>
          <cell r="D64">
            <v>2.161</v>
          </cell>
          <cell r="E64">
            <v>97.838999999999999</v>
          </cell>
          <cell r="F64">
            <v>2.1610000000000001E-2</v>
          </cell>
        </row>
        <row r="65">
          <cell r="C65">
            <v>1565</v>
          </cell>
          <cell r="D65">
            <v>6.109</v>
          </cell>
          <cell r="E65">
            <v>93.891000000000005</v>
          </cell>
          <cell r="F65">
            <v>6.1089999999999998E-2</v>
          </cell>
        </row>
        <row r="66">
          <cell r="C66">
            <v>16</v>
          </cell>
          <cell r="D66">
            <v>6.4000000000000001E-2</v>
          </cell>
          <cell r="E66">
            <v>99.936000000000007</v>
          </cell>
          <cell r="F66">
            <v>6.4000000000000005E-4</v>
          </cell>
        </row>
        <row r="67">
          <cell r="C67">
            <v>1240</v>
          </cell>
          <cell r="D67">
            <v>0</v>
          </cell>
          <cell r="E67">
            <v>100</v>
          </cell>
          <cell r="F67">
            <v>0</v>
          </cell>
        </row>
        <row r="68">
          <cell r="C68">
            <v>93</v>
          </cell>
          <cell r="D68">
            <v>1.141</v>
          </cell>
          <cell r="E68">
            <v>98.858999999999995</v>
          </cell>
          <cell r="F68">
            <v>1.141E-2</v>
          </cell>
        </row>
        <row r="69">
          <cell r="C69">
            <v>1255</v>
          </cell>
          <cell r="D69">
            <v>0</v>
          </cell>
          <cell r="E69">
            <v>100</v>
          </cell>
          <cell r="F69">
            <v>0</v>
          </cell>
        </row>
        <row r="70">
          <cell r="C70">
            <v>1315</v>
          </cell>
          <cell r="D70">
            <v>0</v>
          </cell>
          <cell r="E70">
            <v>100</v>
          </cell>
          <cell r="F70">
            <v>0</v>
          </cell>
        </row>
        <row r="71">
          <cell r="C71">
            <v>1415</v>
          </cell>
          <cell r="D71">
            <v>6.6879999999999997</v>
          </cell>
          <cell r="E71">
            <v>93.311999999999998</v>
          </cell>
          <cell r="F71">
            <v>6.6879999999999995E-2</v>
          </cell>
        </row>
        <row r="72">
          <cell r="C72">
            <v>1525</v>
          </cell>
          <cell r="D72">
            <v>29.902999999999999</v>
          </cell>
          <cell r="E72">
            <v>70.096999999999994</v>
          </cell>
          <cell r="F72">
            <v>0.29902999999999996</v>
          </cell>
        </row>
        <row r="73">
          <cell r="C73">
            <v>1640</v>
          </cell>
          <cell r="D73">
            <v>0</v>
          </cell>
          <cell r="E73">
            <v>100</v>
          </cell>
          <cell r="F73">
            <v>0</v>
          </cell>
        </row>
        <row r="74">
          <cell r="C74">
            <v>1290</v>
          </cell>
          <cell r="D74">
            <v>0</v>
          </cell>
          <cell r="E74">
            <v>100</v>
          </cell>
          <cell r="F74">
            <v>0</v>
          </cell>
        </row>
        <row r="75">
          <cell r="C75">
            <v>1350</v>
          </cell>
          <cell r="D75">
            <v>6.91</v>
          </cell>
          <cell r="E75">
            <v>93.09</v>
          </cell>
          <cell r="F75">
            <v>6.9099999999999995E-2</v>
          </cell>
        </row>
        <row r="76">
          <cell r="C76">
            <v>1412</v>
          </cell>
          <cell r="D76">
            <v>33.286000000000001</v>
          </cell>
          <cell r="E76">
            <v>66.713999999999999</v>
          </cell>
          <cell r="F76">
            <v>0.33285999999999999</v>
          </cell>
        </row>
        <row r="77">
          <cell r="C77">
            <v>1860</v>
          </cell>
          <cell r="D77">
            <v>0</v>
          </cell>
          <cell r="E77">
            <v>100</v>
          </cell>
          <cell r="F77">
            <v>0</v>
          </cell>
        </row>
        <row r="78">
          <cell r="C78">
            <v>1155</v>
          </cell>
          <cell r="D78">
            <v>0</v>
          </cell>
          <cell r="E78">
            <v>100</v>
          </cell>
          <cell r="F78">
            <v>0</v>
          </cell>
        </row>
        <row r="79">
          <cell r="C79">
            <v>92</v>
          </cell>
          <cell r="D79">
            <v>11.52</v>
          </cell>
          <cell r="E79">
            <v>88.48</v>
          </cell>
          <cell r="F79">
            <v>0.1152</v>
          </cell>
        </row>
        <row r="80">
          <cell r="C80">
            <v>1325</v>
          </cell>
          <cell r="D80">
            <v>0.11799999999999999</v>
          </cell>
          <cell r="E80">
            <v>99.882000000000005</v>
          </cell>
          <cell r="F80">
            <v>1.1799999999999998E-3</v>
          </cell>
        </row>
        <row r="81">
          <cell r="C81">
            <v>1335</v>
          </cell>
          <cell r="D81">
            <v>9.4819999999999993</v>
          </cell>
          <cell r="E81">
            <v>90.518000000000001</v>
          </cell>
          <cell r="F81">
            <v>9.4819999999999988E-2</v>
          </cell>
        </row>
        <row r="82">
          <cell r="C82">
            <v>1300</v>
          </cell>
          <cell r="D82">
            <v>2.7040000000000002</v>
          </cell>
          <cell r="E82">
            <v>97.296000000000006</v>
          </cell>
          <cell r="F82">
            <v>2.7040000000000002E-2</v>
          </cell>
        </row>
        <row r="83">
          <cell r="C83">
            <v>1580</v>
          </cell>
          <cell r="D83">
            <v>5.2930000000000001</v>
          </cell>
          <cell r="E83">
            <v>94.706999999999994</v>
          </cell>
          <cell r="F83">
            <v>5.2930000000000005E-2</v>
          </cell>
        </row>
        <row r="84">
          <cell r="C84">
            <v>39</v>
          </cell>
          <cell r="D84">
            <v>12.257</v>
          </cell>
          <cell r="E84">
            <v>87.742999999999995</v>
          </cell>
          <cell r="F84">
            <v>0.12257</v>
          </cell>
        </row>
        <row r="85">
          <cell r="C85">
            <v>1710</v>
          </cell>
          <cell r="D85">
            <v>3.3479999999999999</v>
          </cell>
          <cell r="E85">
            <v>96.652000000000001</v>
          </cell>
          <cell r="F85">
            <v>3.3479999999999996E-2</v>
          </cell>
        </row>
        <row r="86">
          <cell r="C86">
            <v>1950</v>
          </cell>
          <cell r="D86">
            <v>0</v>
          </cell>
          <cell r="E86">
            <v>100</v>
          </cell>
          <cell r="F86">
            <v>0</v>
          </cell>
        </row>
        <row r="87">
          <cell r="C87">
            <v>1700</v>
          </cell>
          <cell r="D87">
            <v>10.605</v>
          </cell>
          <cell r="E87">
            <v>89.394999999999996</v>
          </cell>
          <cell r="F87">
            <v>0.10605000000000001</v>
          </cell>
        </row>
        <row r="88">
          <cell r="C88">
            <v>1575</v>
          </cell>
          <cell r="D88">
            <v>0</v>
          </cell>
          <cell r="E88">
            <v>100</v>
          </cell>
          <cell r="F88">
            <v>0</v>
          </cell>
        </row>
        <row r="89">
          <cell r="C89">
            <v>1120</v>
          </cell>
          <cell r="D89">
            <v>0</v>
          </cell>
          <cell r="E89">
            <v>100</v>
          </cell>
          <cell r="F89">
            <v>0</v>
          </cell>
        </row>
        <row r="90">
          <cell r="C90">
            <v>1125</v>
          </cell>
          <cell r="D90">
            <v>1.8859999999999999</v>
          </cell>
          <cell r="E90">
            <v>98.114000000000004</v>
          </cell>
          <cell r="F90">
            <v>1.8859999999999998E-2</v>
          </cell>
        </row>
        <row r="91">
          <cell r="C91">
            <v>1470</v>
          </cell>
          <cell r="D91">
            <v>20.045000000000002</v>
          </cell>
          <cell r="E91">
            <v>79.954999999999998</v>
          </cell>
          <cell r="F91">
            <v>0.20045000000000002</v>
          </cell>
        </row>
        <row r="92">
          <cell r="C92">
            <v>1440</v>
          </cell>
          <cell r="D92">
            <v>0</v>
          </cell>
          <cell r="E92">
            <v>100</v>
          </cell>
          <cell r="F92">
            <v>0</v>
          </cell>
        </row>
        <row r="93">
          <cell r="C93">
            <v>1630</v>
          </cell>
          <cell r="D93">
            <v>24.757000000000001</v>
          </cell>
          <cell r="E93">
            <v>75.242999999999995</v>
          </cell>
          <cell r="F93">
            <v>0.24757000000000001</v>
          </cell>
        </row>
        <row r="94">
          <cell r="C94">
            <v>1650</v>
          </cell>
          <cell r="D94">
            <v>0</v>
          </cell>
          <cell r="E94">
            <v>100</v>
          </cell>
          <cell r="F94">
            <v>0</v>
          </cell>
        </row>
        <row r="95">
          <cell r="C95">
            <v>1110</v>
          </cell>
          <cell r="D95">
            <v>3.4660000000000002</v>
          </cell>
          <cell r="E95">
            <v>96.534000000000006</v>
          </cell>
          <cell r="F95">
            <v>3.4660000000000003E-2</v>
          </cell>
        </row>
        <row r="96">
          <cell r="C96">
            <v>1410</v>
          </cell>
          <cell r="D96">
            <v>29.433</v>
          </cell>
          <cell r="E96">
            <v>70.566999999999993</v>
          </cell>
          <cell r="F96">
            <v>0.29432999999999998</v>
          </cell>
        </row>
        <row r="97">
          <cell r="C97">
            <v>2008</v>
          </cell>
          <cell r="D97">
            <v>0</v>
          </cell>
          <cell r="E97">
            <v>100</v>
          </cell>
          <cell r="F97">
            <v>0</v>
          </cell>
        </row>
        <row r="98">
          <cell r="C98">
            <v>2007</v>
          </cell>
          <cell r="D98">
            <v>0</v>
          </cell>
          <cell r="E98">
            <v>100</v>
          </cell>
          <cell r="F98">
            <v>0</v>
          </cell>
        </row>
        <row r="99">
          <cell r="C99">
            <v>2004</v>
          </cell>
          <cell r="D99">
            <v>0</v>
          </cell>
          <cell r="E99">
            <v>100</v>
          </cell>
          <cell r="F99">
            <v>0</v>
          </cell>
        </row>
        <row r="100">
          <cell r="C100">
            <v>1360</v>
          </cell>
          <cell r="D100">
            <v>0</v>
          </cell>
          <cell r="E100">
            <v>100</v>
          </cell>
          <cell r="F100">
            <v>0</v>
          </cell>
        </row>
        <row r="101">
          <cell r="C101">
            <v>1370</v>
          </cell>
          <cell r="D101">
            <v>0</v>
          </cell>
          <cell r="E101">
            <v>100</v>
          </cell>
          <cell r="F101">
            <v>0</v>
          </cell>
        </row>
        <row r="102">
          <cell r="C102">
            <v>1130</v>
          </cell>
          <cell r="D102">
            <v>0</v>
          </cell>
          <cell r="E102">
            <v>100</v>
          </cell>
          <cell r="F102">
            <v>0</v>
          </cell>
        </row>
        <row r="103">
          <cell r="C103">
            <v>1340</v>
          </cell>
          <cell r="D103">
            <v>0.16500000000000001</v>
          </cell>
          <cell r="E103">
            <v>99.834999999999994</v>
          </cell>
          <cell r="F103">
            <v>1.65E-3</v>
          </cell>
        </row>
        <row r="104">
          <cell r="C104">
            <v>1770</v>
          </cell>
          <cell r="D104">
            <v>4.9290000000000003</v>
          </cell>
          <cell r="E104">
            <v>95.070999999999998</v>
          </cell>
          <cell r="F104">
            <v>4.929E-2</v>
          </cell>
        </row>
        <row r="105">
          <cell r="C105">
            <v>1760</v>
          </cell>
          <cell r="D105">
            <v>44.731999999999999</v>
          </cell>
          <cell r="E105">
            <v>55.268000000000001</v>
          </cell>
          <cell r="F105">
            <v>0.44732</v>
          </cell>
        </row>
        <row r="106">
          <cell r="C106">
            <v>1660</v>
          </cell>
          <cell r="D106">
            <v>0</v>
          </cell>
          <cell r="E106">
            <v>100</v>
          </cell>
          <cell r="F106">
            <v>0</v>
          </cell>
        </row>
        <row r="107">
          <cell r="C107">
            <v>1885</v>
          </cell>
          <cell r="D107">
            <v>20.093</v>
          </cell>
          <cell r="E107">
            <v>79.906999999999996</v>
          </cell>
          <cell r="F107">
            <v>0.20093</v>
          </cell>
        </row>
        <row r="108">
          <cell r="C108">
            <v>1890</v>
          </cell>
          <cell r="D108">
            <v>25.558</v>
          </cell>
          <cell r="E108">
            <v>74.441999999999993</v>
          </cell>
          <cell r="F108">
            <v>0.25557999999999997</v>
          </cell>
        </row>
        <row r="109">
          <cell r="C109">
            <v>1425</v>
          </cell>
          <cell r="D109">
            <v>4.9000000000000002E-2</v>
          </cell>
          <cell r="E109">
            <v>99.950999999999993</v>
          </cell>
          <cell r="F109">
            <v>4.8999999999999998E-4</v>
          </cell>
        </row>
        <row r="110">
          <cell r="C110">
            <v>1705</v>
          </cell>
          <cell r="D110">
            <v>0.16900000000000001</v>
          </cell>
          <cell r="E110">
            <v>99.831000000000003</v>
          </cell>
          <cell r="F110">
            <v>1.6900000000000001E-3</v>
          </cell>
        </row>
        <row r="111">
          <cell r="C111">
            <v>1535</v>
          </cell>
          <cell r="D111">
            <v>0</v>
          </cell>
          <cell r="E111">
            <v>100</v>
          </cell>
          <cell r="F111">
            <v>0</v>
          </cell>
        </row>
        <row r="112">
          <cell r="C112">
            <v>1390</v>
          </cell>
          <cell r="D112">
            <v>9.3000000000000007</v>
          </cell>
          <cell r="E112">
            <v>90.7</v>
          </cell>
          <cell r="F112">
            <v>9.3000000000000013E-2</v>
          </cell>
        </row>
        <row r="113">
          <cell r="C113">
            <v>385</v>
          </cell>
          <cell r="D113">
            <v>0</v>
          </cell>
          <cell r="E113">
            <v>100</v>
          </cell>
          <cell r="F113">
            <v>0</v>
          </cell>
        </row>
        <row r="114">
          <cell r="C114">
            <v>1750</v>
          </cell>
          <cell r="D114">
            <v>60.999000000000002</v>
          </cell>
          <cell r="E114">
            <v>39.000999999999998</v>
          </cell>
          <cell r="F114">
            <v>0.60999000000000003</v>
          </cell>
        </row>
        <row r="115">
          <cell r="C115">
            <v>1420</v>
          </cell>
          <cell r="D115">
            <v>2.3069999999999999</v>
          </cell>
          <cell r="E115">
            <v>97.692999999999998</v>
          </cell>
          <cell r="F115">
            <v>2.307E-2</v>
          </cell>
        </row>
        <row r="116">
          <cell r="C116">
            <v>1560</v>
          </cell>
          <cell r="D116">
            <v>0.53400000000000003</v>
          </cell>
          <cell r="E116">
            <v>99.465999999999994</v>
          </cell>
          <cell r="F116">
            <v>5.3400000000000001E-3</v>
          </cell>
        </row>
        <row r="117">
          <cell r="C117">
            <v>1620</v>
          </cell>
          <cell r="D117">
            <v>0</v>
          </cell>
          <cell r="E117">
            <v>100</v>
          </cell>
          <cell r="F117">
            <v>0</v>
          </cell>
        </row>
        <row r="118">
          <cell r="C118">
            <v>1590</v>
          </cell>
          <cell r="D118">
            <v>2.5819999999999999</v>
          </cell>
          <cell r="E118">
            <v>97.418000000000006</v>
          </cell>
          <cell r="F118">
            <v>2.5819999999999999E-2</v>
          </cell>
        </row>
        <row r="119">
          <cell r="C119">
            <v>1160</v>
          </cell>
          <cell r="D119">
            <v>2.157</v>
          </cell>
          <cell r="E119">
            <v>97.843000000000004</v>
          </cell>
          <cell r="F119">
            <v>2.1569999999999999E-2</v>
          </cell>
        </row>
        <row r="120">
          <cell r="C120">
            <v>1465</v>
          </cell>
          <cell r="D120">
            <v>0</v>
          </cell>
          <cell r="E120">
            <v>100</v>
          </cell>
          <cell r="F120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holdsfortegnelse"/>
      <sheetName val="Dimensionering 2018"/>
      <sheetName val="Dimensionering 2019"/>
      <sheetName val="Dimensionering 2020 "/>
      <sheetName val="Dimensionering 2021"/>
      <sheetName val="Dimensionering 2022"/>
      <sheetName val="Dimensionering 2023"/>
      <sheetName val="Dimensionering 2024"/>
      <sheetName val="Dimensionering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A7">
            <v>1570</v>
          </cell>
          <cell r="B7" t="str">
            <v>Ambulancebehandler</v>
          </cell>
          <cell r="C7" t="str">
            <v/>
          </cell>
          <cell r="D7">
            <v>0.77385553286959952</v>
          </cell>
          <cell r="E7">
            <v>0.74770642201834858</v>
          </cell>
          <cell r="F7">
            <v>3.3013820737344733E-2</v>
          </cell>
        </row>
        <row r="8">
          <cell r="A8">
            <v>1605</v>
          </cell>
          <cell r="B8" t="str">
            <v>Anlægsgartner</v>
          </cell>
          <cell r="C8" t="str">
            <v>Ja</v>
          </cell>
          <cell r="D8">
            <v>0.90034610350528377</v>
          </cell>
          <cell r="E8">
            <v>0.9550561797752809</v>
          </cell>
          <cell r="F8">
            <v>4.5440360801687764E-2</v>
          </cell>
        </row>
        <row r="9">
          <cell r="A9">
            <v>1380</v>
          </cell>
          <cell r="B9" t="str">
            <v>Anlægsstruktør, bygningsstruktør og brolægger</v>
          </cell>
          <cell r="C9" t="str">
            <v>Ja</v>
          </cell>
          <cell r="D9">
            <v>0.70768846432068155</v>
          </cell>
          <cell r="E9">
            <v>0.98837209302325579</v>
          </cell>
          <cell r="F9">
            <v>3.2879777607526882E-2</v>
          </cell>
        </row>
        <row r="10">
          <cell r="A10">
            <v>1460</v>
          </cell>
          <cell r="B10" t="str">
            <v>Autolakerer</v>
          </cell>
          <cell r="C10" t="str">
            <v>Ja</v>
          </cell>
          <cell r="D10">
            <v>1.1605484026742661</v>
          </cell>
          <cell r="E10">
            <v>0.90384615384615385</v>
          </cell>
          <cell r="F10">
            <v>4.0265654594594594E-2</v>
          </cell>
        </row>
        <row r="11">
          <cell r="A11">
            <v>1220</v>
          </cell>
          <cell r="B11" t="str">
            <v>Automatik- og procesuddannelsen</v>
          </cell>
          <cell r="C11" t="str">
            <v>Ja</v>
          </cell>
          <cell r="D11">
            <v>1.0567749916507896</v>
          </cell>
          <cell r="E11">
            <v>0.88444444444444448</v>
          </cell>
          <cell r="F11">
            <v>2.3361212989130443E-2</v>
          </cell>
        </row>
        <row r="12">
          <cell r="A12">
            <v>1720</v>
          </cell>
          <cell r="B12" t="str">
            <v>Bager og konditor</v>
          </cell>
          <cell r="C12" t="str">
            <v/>
          </cell>
          <cell r="D12">
            <v>1.0974107548206042</v>
          </cell>
          <cell r="E12">
            <v>0.98561151079136688</v>
          </cell>
          <cell r="F12">
            <v>2.5638052921874998E-2</v>
          </cell>
        </row>
        <row r="13">
          <cell r="A13">
            <v>1820</v>
          </cell>
          <cell r="B13" t="str">
            <v>Beklædningshåndværker</v>
          </cell>
          <cell r="C13" t="str">
            <v>Ja</v>
          </cell>
          <cell r="D13">
            <v>1.0793870262934597</v>
          </cell>
          <cell r="E13">
            <v>0.93478260869565222</v>
          </cell>
          <cell r="F13">
            <v>8.6889804779411772E-2</v>
          </cell>
        </row>
        <row r="14">
          <cell r="A14">
            <v>1140</v>
          </cell>
          <cell r="B14" t="str">
            <v>Beslagsmed</v>
          </cell>
          <cell r="C14" t="str">
            <v/>
          </cell>
          <cell r="D14">
            <v>0.97422686772802536</v>
          </cell>
          <cell r="E14">
            <v>0.9</v>
          </cell>
          <cell r="F14">
            <v>0</v>
          </cell>
        </row>
        <row r="15">
          <cell r="A15">
            <v>1855</v>
          </cell>
          <cell r="B15" t="str">
            <v>Boligmontering</v>
          </cell>
          <cell r="C15" t="str">
            <v/>
          </cell>
          <cell r="D15">
            <v>1.1695685524595449</v>
          </cell>
          <cell r="E15">
            <v>1</v>
          </cell>
          <cell r="F15">
            <v>6.3148805357142859E-2</v>
          </cell>
        </row>
        <row r="16">
          <cell r="A16">
            <v>382</v>
          </cell>
          <cell r="B16" t="str">
            <v>Buschauffør i kollektiv trafik</v>
          </cell>
          <cell r="C16" t="str">
            <v/>
          </cell>
          <cell r="D16">
            <v>1.1967801445831727</v>
          </cell>
          <cell r="E16">
            <v>1</v>
          </cell>
          <cell r="F16">
            <v>8.0598153583617774E-3</v>
          </cell>
        </row>
        <row r="17">
          <cell r="A17">
            <v>1450</v>
          </cell>
          <cell r="B17" t="str">
            <v>Bygningsmaler</v>
          </cell>
          <cell r="C17" t="str">
            <v>Ja</v>
          </cell>
          <cell r="D17">
            <v>0.98157729176962061</v>
          </cell>
          <cell r="E17">
            <v>0.89130434782608692</v>
          </cell>
          <cell r="F17">
            <v>3.8151794579710144E-2</v>
          </cell>
        </row>
        <row r="18">
          <cell r="A18">
            <v>1411</v>
          </cell>
          <cell r="B18" t="str">
            <v>Bygningssnedker</v>
          </cell>
          <cell r="C18" t="str">
            <v>Ja</v>
          </cell>
          <cell r="D18">
            <v>1.2442345662165928</v>
          </cell>
          <cell r="E18">
            <v>0.6107784431137725</v>
          </cell>
          <cell r="F18">
            <v>4.9703356357142854E-2</v>
          </cell>
        </row>
        <row r="19">
          <cell r="A19">
            <v>59</v>
          </cell>
          <cell r="B19" t="str">
            <v>Bådmekaniker</v>
          </cell>
          <cell r="C19" t="str">
            <v>Ja</v>
          </cell>
          <cell r="D19">
            <v>-2.0630297506723811E-2</v>
          </cell>
          <cell r="E19">
            <v>1</v>
          </cell>
          <cell r="F19">
            <v>3.3013820737344733E-2</v>
          </cell>
        </row>
        <row r="20">
          <cell r="A20">
            <v>1195</v>
          </cell>
          <cell r="B20" t="str">
            <v>Cnc-tekniker</v>
          </cell>
          <cell r="C20" t="str">
            <v>Ja</v>
          </cell>
          <cell r="D20">
            <v>0.84461398818589839</v>
          </cell>
          <cell r="E20">
            <v>1</v>
          </cell>
          <cell r="F20">
            <v>3.3013820737344733E-2</v>
          </cell>
        </row>
        <row r="21">
          <cell r="A21">
            <v>1260</v>
          </cell>
          <cell r="B21" t="str">
            <v>Cykel-og motorcykelmekaniker</v>
          </cell>
          <cell r="C21" t="str">
            <v>Ja</v>
          </cell>
          <cell r="D21">
            <v>0.79969356859830332</v>
          </cell>
          <cell r="E21">
            <v>0.91139240506329111</v>
          </cell>
          <cell r="F21">
            <v>3.426853026119403E-2</v>
          </cell>
        </row>
        <row r="22">
          <cell r="A22">
            <v>1205</v>
          </cell>
          <cell r="B22" t="str">
            <v>Data- og kommunikationsuddannelsen</v>
          </cell>
          <cell r="C22" t="str">
            <v>Ja</v>
          </cell>
          <cell r="D22">
            <v>0.91718835260108722</v>
          </cell>
          <cell r="E22">
            <v>0.61789772727272729</v>
          </cell>
          <cell r="F22">
            <v>6.9264573407789187E-2</v>
          </cell>
        </row>
        <row r="23">
          <cell r="A23">
            <v>1952</v>
          </cell>
          <cell r="B23" t="str">
            <v>Detailhandelsuddannelsen med specialer</v>
          </cell>
          <cell r="C23" t="str">
            <v>Ja</v>
          </cell>
          <cell r="D23">
            <v>1.0624716726486141</v>
          </cell>
          <cell r="E23">
            <v>0.89899665551839469</v>
          </cell>
          <cell r="F23">
            <v>4.6844816609708753E-2</v>
          </cell>
        </row>
        <row r="24">
          <cell r="A24">
            <v>1515</v>
          </cell>
          <cell r="B24" t="str">
            <v>Digital media uddannelsen</v>
          </cell>
          <cell r="C24" t="str">
            <v/>
          </cell>
          <cell r="D24">
            <v>0.54702240712412487</v>
          </cell>
          <cell r="E24">
            <v>0.5</v>
          </cell>
          <cell r="F24">
            <v>0.10912594907407407</v>
          </cell>
        </row>
        <row r="25">
          <cell r="A25">
            <v>1615</v>
          </cell>
          <cell r="B25" t="str">
            <v>Dyrepasser</v>
          </cell>
          <cell r="C25" t="str">
            <v/>
          </cell>
          <cell r="D25">
            <v>0.8590401463801175</v>
          </cell>
          <cell r="E25">
            <v>0.90123456790123457</v>
          </cell>
          <cell r="F25">
            <v>4.8956228897058814E-2</v>
          </cell>
        </row>
        <row r="26">
          <cell r="A26">
            <v>1445</v>
          </cell>
          <cell r="B26" t="str">
            <v>Ejendomsservicetekniker</v>
          </cell>
          <cell r="C26" t="str">
            <v>Ja</v>
          </cell>
          <cell r="D26">
            <v>0.86646465761926095</v>
          </cell>
          <cell r="E26">
            <v>0.96240601503759393</v>
          </cell>
          <cell r="F26">
            <v>5.9171455756172837E-2</v>
          </cell>
        </row>
        <row r="27">
          <cell r="A27">
            <v>1430</v>
          </cell>
          <cell r="B27" t="str">
            <v>Elektriker</v>
          </cell>
          <cell r="C27" t="str">
            <v>Ja</v>
          </cell>
          <cell r="D27">
            <v>0.99774948098085769</v>
          </cell>
          <cell r="E27">
            <v>0.90079365079365081</v>
          </cell>
          <cell r="F27">
            <v>1.1151705901639343E-2</v>
          </cell>
        </row>
        <row r="28">
          <cell r="A28">
            <v>1210</v>
          </cell>
          <cell r="B28" t="str">
            <v>Elektronik- og svagstrømsuddannelsen</v>
          </cell>
          <cell r="C28" t="str">
            <v>Ja</v>
          </cell>
          <cell r="D28">
            <v>1.3344406293467854</v>
          </cell>
          <cell r="E28">
            <v>0.80701754385964908</v>
          </cell>
          <cell r="F28">
            <v>3.132731206521739E-2</v>
          </cell>
        </row>
        <row r="29">
          <cell r="A29">
            <v>1455</v>
          </cell>
          <cell r="B29" t="str">
            <v>Elektronikoperatør</v>
          </cell>
          <cell r="C29" t="str">
            <v/>
          </cell>
          <cell r="D29">
            <v>1.2943632535163125</v>
          </cell>
          <cell r="E29">
            <v>1</v>
          </cell>
          <cell r="F29">
            <v>3.3013820737344733E-2</v>
          </cell>
        </row>
        <row r="30">
          <cell r="A30">
            <v>1235</v>
          </cell>
          <cell r="B30" t="str">
            <v>Entreprenør- og landbrugsmaskinuddannelsen</v>
          </cell>
          <cell r="C30" t="str">
            <v>Ja</v>
          </cell>
          <cell r="D30">
            <v>1.0943966752234306</v>
          </cell>
          <cell r="E30">
            <v>0.96571428571428575</v>
          </cell>
          <cell r="F30">
            <v>4.7556873575949378E-3</v>
          </cell>
        </row>
        <row r="31">
          <cell r="A31">
            <v>1680</v>
          </cell>
          <cell r="B31" t="str">
            <v>Ernæringsassistent</v>
          </cell>
          <cell r="C31" t="str">
            <v>Ja</v>
          </cell>
          <cell r="D31">
            <v>0.9944527815750519</v>
          </cell>
          <cell r="E31">
            <v>0.87309644670050757</v>
          </cell>
          <cell r="F31">
            <v>5.3443100554474703E-2</v>
          </cell>
        </row>
        <row r="32">
          <cell r="A32">
            <v>15</v>
          </cell>
          <cell r="B32" t="str">
            <v>Eventkoordinator</v>
          </cell>
          <cell r="C32" t="str">
            <v/>
          </cell>
          <cell r="D32">
            <v>0.36429036070022969</v>
          </cell>
          <cell r="E32">
            <v>0.88235294117647056</v>
          </cell>
          <cell r="F32">
            <v>6.5918019490740748E-2</v>
          </cell>
        </row>
        <row r="33">
          <cell r="A33">
            <v>1530</v>
          </cell>
          <cell r="B33" t="str">
            <v>Film- og tv-produktionsuddannelsen</v>
          </cell>
          <cell r="C33" t="str">
            <v/>
          </cell>
          <cell r="D33">
            <v>0.75556587917355778</v>
          </cell>
          <cell r="E33">
            <v>0.967741935483871</v>
          </cell>
          <cell r="F33">
            <v>5.1742270740740746E-2</v>
          </cell>
        </row>
        <row r="34">
          <cell r="A34">
            <v>1922</v>
          </cell>
          <cell r="B34" t="str">
            <v>Finansuddannelsen</v>
          </cell>
          <cell r="C34" t="str">
            <v/>
          </cell>
          <cell r="D34">
            <v>1.2866776778165858</v>
          </cell>
          <cell r="E34">
            <v>1</v>
          </cell>
          <cell r="F34">
            <v>3.3013820737344733E-2</v>
          </cell>
        </row>
        <row r="35">
          <cell r="A35">
            <v>1170</v>
          </cell>
          <cell r="B35" t="str">
            <v>Finmekaniker</v>
          </cell>
          <cell r="C35" t="str">
            <v>Ja</v>
          </cell>
          <cell r="D35">
            <v>1.1632680141696785</v>
          </cell>
          <cell r="E35">
            <v>0.8571428571428571</v>
          </cell>
          <cell r="F35">
            <v>1.8362919214285713E-2</v>
          </cell>
        </row>
        <row r="36">
          <cell r="A36">
            <v>1785</v>
          </cell>
          <cell r="B36" t="str">
            <v>Fitnessuddannelsen</v>
          </cell>
          <cell r="C36" t="str">
            <v/>
          </cell>
          <cell r="D36">
            <v>0.66675047173673352</v>
          </cell>
          <cell r="E36">
            <v>1</v>
          </cell>
          <cell r="F36">
            <v>3.3013820737344733E-2</v>
          </cell>
        </row>
        <row r="37">
          <cell r="A37">
            <v>1270</v>
          </cell>
          <cell r="B37" t="str">
            <v>Flytekniker</v>
          </cell>
          <cell r="C37" t="str">
            <v/>
          </cell>
          <cell r="D37">
            <v>1.0611751870020165</v>
          </cell>
          <cell r="E37">
            <v>0.82352941176470584</v>
          </cell>
          <cell r="F37">
            <v>0</v>
          </cell>
        </row>
        <row r="38">
          <cell r="A38">
            <v>1355</v>
          </cell>
          <cell r="B38" t="str">
            <v>Forsyningsoperatør</v>
          </cell>
          <cell r="C38" t="str">
            <v/>
          </cell>
          <cell r="D38">
            <v>1.3300356359800727</v>
          </cell>
          <cell r="E38">
            <v>1</v>
          </cell>
          <cell r="F38">
            <v>0</v>
          </cell>
        </row>
        <row r="39">
          <cell r="A39">
            <v>1520</v>
          </cell>
          <cell r="B39" t="str">
            <v>Fotograf</v>
          </cell>
          <cell r="C39" t="str">
            <v/>
          </cell>
          <cell r="D39">
            <v>1.2874715720688754</v>
          </cell>
          <cell r="E39">
            <v>1</v>
          </cell>
          <cell r="F39">
            <v>0.1425989500862069</v>
          </cell>
        </row>
        <row r="40">
          <cell r="A40">
            <v>1780</v>
          </cell>
          <cell r="B40" t="str">
            <v>Frisør</v>
          </cell>
          <cell r="C40" t="str">
            <v>Ja</v>
          </cell>
          <cell r="D40">
            <v>1.104682342141184</v>
          </cell>
          <cell r="E40">
            <v>0.67500000000000004</v>
          </cell>
          <cell r="F40">
            <v>1.8947916240671641E-2</v>
          </cell>
        </row>
        <row r="41">
          <cell r="A41">
            <v>383</v>
          </cell>
          <cell r="B41" t="str">
            <v>Gartner</v>
          </cell>
          <cell r="C41" t="str">
            <v>Ja</v>
          </cell>
          <cell r="D41">
            <v>1.2123695864674415</v>
          </cell>
          <cell r="E41">
            <v>0.75471698113207553</v>
          </cell>
          <cell r="F41">
            <v>8.5862780892857121E-2</v>
          </cell>
        </row>
        <row r="42">
          <cell r="A42">
            <v>1715</v>
          </cell>
          <cell r="B42" t="str">
            <v>Gastronom</v>
          </cell>
          <cell r="C42" t="str">
            <v>Ja</v>
          </cell>
          <cell r="D42">
            <v>0.9020055580166787</v>
          </cell>
          <cell r="E42">
            <v>0.96280991735537191</v>
          </cell>
          <cell r="F42">
            <v>4.8282773232230417E-2</v>
          </cell>
        </row>
        <row r="43">
          <cell r="A43">
            <v>1405</v>
          </cell>
          <cell r="B43" t="str">
            <v>Glarmester</v>
          </cell>
          <cell r="C43" t="str">
            <v>Ja</v>
          </cell>
          <cell r="D43">
            <v>1.1415584262573799</v>
          </cell>
          <cell r="E43">
            <v>1</v>
          </cell>
          <cell r="F43">
            <v>2.3518710416666668E-3</v>
          </cell>
        </row>
        <row r="44">
          <cell r="A44">
            <v>1670</v>
          </cell>
          <cell r="B44" t="str">
            <v>Gourmetslagter</v>
          </cell>
          <cell r="C44" t="str">
            <v>Ja</v>
          </cell>
          <cell r="D44">
            <v>1.0672540087121072</v>
          </cell>
          <cell r="E44">
            <v>0.97241379310344822</v>
          </cell>
          <cell r="F44">
            <v>2.6869790494652407E-2</v>
          </cell>
        </row>
        <row r="45">
          <cell r="A45">
            <v>1495</v>
          </cell>
          <cell r="B45" t="str">
            <v>Grafisk tekniker</v>
          </cell>
          <cell r="C45" t="str">
            <v>Ja</v>
          </cell>
          <cell r="D45">
            <v>1.2003447809455521</v>
          </cell>
          <cell r="E45">
            <v>0.78947368421052633</v>
          </cell>
          <cell r="F45">
            <v>6.8070207999999993E-2</v>
          </cell>
        </row>
        <row r="46">
          <cell r="A46">
            <v>1655</v>
          </cell>
          <cell r="B46" t="str">
            <v>Greenkeeper</v>
          </cell>
          <cell r="C46" t="str">
            <v/>
          </cell>
          <cell r="D46">
            <v>0.95634971609187758</v>
          </cell>
          <cell r="E46">
            <v>1</v>
          </cell>
          <cell r="F46">
            <v>6.0768495833333339E-2</v>
          </cell>
        </row>
        <row r="47">
          <cell r="A47">
            <v>1280</v>
          </cell>
          <cell r="B47" t="str">
            <v>Guld- og sølvsmed</v>
          </cell>
          <cell r="C47" t="str">
            <v/>
          </cell>
          <cell r="D47">
            <v>1.1214786324669337</v>
          </cell>
          <cell r="E47">
            <v>0.7142857142857143</v>
          </cell>
          <cell r="F47">
            <v>4.2361032380952381E-2</v>
          </cell>
        </row>
        <row r="48">
          <cell r="A48">
            <v>1932</v>
          </cell>
          <cell r="B48" t="str">
            <v>Handelsuddannelse med specialer</v>
          </cell>
          <cell r="C48" t="str">
            <v>Ja</v>
          </cell>
          <cell r="D48">
            <v>1.0328797282201847</v>
          </cell>
          <cell r="E48">
            <v>0.83899371069182394</v>
          </cell>
          <cell r="F48">
            <v>3.4453097258064509E-2</v>
          </cell>
        </row>
        <row r="49">
          <cell r="A49">
            <v>94</v>
          </cell>
          <cell r="B49" t="str">
            <v>Havne- og terminaluddannelsen</v>
          </cell>
          <cell r="C49" t="str">
            <v/>
          </cell>
          <cell r="D49">
            <v>0.87745135377938011</v>
          </cell>
          <cell r="E49">
            <v>1</v>
          </cell>
          <cell r="F49">
            <v>0</v>
          </cell>
        </row>
        <row r="50">
          <cell r="A50">
            <v>1330</v>
          </cell>
          <cell r="B50" t="str">
            <v>Hospitalsteknisk assistent</v>
          </cell>
          <cell r="C50" t="str">
            <v/>
          </cell>
          <cell r="D50">
            <v>0.96646690162218274</v>
          </cell>
          <cell r="E50">
            <v>0.9375</v>
          </cell>
          <cell r="F50">
            <v>4.2510121052631578E-3</v>
          </cell>
        </row>
        <row r="51">
          <cell r="A51">
            <v>1145</v>
          </cell>
          <cell r="B51" t="str">
            <v>Industrioperatør</v>
          </cell>
          <cell r="C51" t="str">
            <v>Ja</v>
          </cell>
          <cell r="D51">
            <v>1.1721545564972777</v>
          </cell>
          <cell r="E51">
            <v>0.90214797136038183</v>
          </cell>
          <cell r="F51">
            <v>2.8549051261510128E-2</v>
          </cell>
        </row>
        <row r="52">
          <cell r="A52">
            <v>1190</v>
          </cell>
          <cell r="B52" t="str">
            <v>Industriteknikeruddannelsen</v>
          </cell>
          <cell r="C52" t="str">
            <v>Ja</v>
          </cell>
          <cell r="D52">
            <v>1.2824175476187334</v>
          </cell>
          <cell r="E52">
            <v>0.94715447154471544</v>
          </cell>
          <cell r="F52">
            <v>2.5154416796536801E-2</v>
          </cell>
        </row>
        <row r="53">
          <cell r="A53">
            <v>1250</v>
          </cell>
          <cell r="B53" t="str">
            <v>Karrosseriuddannelsen</v>
          </cell>
          <cell r="C53" t="str">
            <v>Ja</v>
          </cell>
          <cell r="D53">
            <v>1.1245732803475252</v>
          </cell>
          <cell r="E53">
            <v>0.989247311827957</v>
          </cell>
          <cell r="F53">
            <v>1.8402667291666664E-2</v>
          </cell>
        </row>
        <row r="54">
          <cell r="A54">
            <v>1912</v>
          </cell>
          <cell r="B54" t="str">
            <v>Kontoruddannelsen med specialer</v>
          </cell>
          <cell r="C54" t="str">
            <v>Ja</v>
          </cell>
          <cell r="D54">
            <v>1.2063937349456995</v>
          </cell>
          <cell r="E54">
            <v>0.83990147783251234</v>
          </cell>
          <cell r="F54">
            <v>2.9077520431803165E-2</v>
          </cell>
        </row>
        <row r="55">
          <cell r="A55">
            <v>1790</v>
          </cell>
          <cell r="B55" t="str">
            <v>Kosmetiker</v>
          </cell>
          <cell r="C55" t="str">
            <v>Ja</v>
          </cell>
          <cell r="D55">
            <v>0.47726723486050043</v>
          </cell>
          <cell r="E55">
            <v>0.5</v>
          </cell>
          <cell r="F55">
            <v>6.0311114067164176E-2</v>
          </cell>
        </row>
        <row r="56">
          <cell r="A56">
            <v>384</v>
          </cell>
          <cell r="B56" t="str">
            <v>Kranfører</v>
          </cell>
          <cell r="C56" t="str">
            <v/>
          </cell>
          <cell r="D56">
            <v>0.96197830941575191</v>
          </cell>
          <cell r="E56">
            <v>1</v>
          </cell>
          <cell r="F56">
            <v>1.650432892857143E-2</v>
          </cell>
        </row>
        <row r="57">
          <cell r="A57">
            <v>1180</v>
          </cell>
          <cell r="B57" t="str">
            <v>Køletekniker</v>
          </cell>
          <cell r="C57" t="str">
            <v>Ja</v>
          </cell>
          <cell r="D57">
            <v>0.94199938437413477</v>
          </cell>
          <cell r="E57">
            <v>0.87323943661971826</v>
          </cell>
          <cell r="F57">
            <v>1.5452825064102563E-2</v>
          </cell>
        </row>
        <row r="58">
          <cell r="A58">
            <v>1565</v>
          </cell>
          <cell r="B58" t="str">
            <v>Lager- og terminaluddannelsen</v>
          </cell>
          <cell r="C58" t="str">
            <v>Ja</v>
          </cell>
          <cell r="D58">
            <v>0.86051626083323629</v>
          </cell>
          <cell r="E58">
            <v>0.95430107526881724</v>
          </cell>
          <cell r="F58">
            <v>4.8185060504434579E-2</v>
          </cell>
        </row>
        <row r="59">
          <cell r="A59">
            <v>16</v>
          </cell>
          <cell r="B59" t="str">
            <v>Landbrugsuddannelsen</v>
          </cell>
          <cell r="C59" t="str">
            <v/>
          </cell>
          <cell r="D59">
            <v>1.0670559707063949</v>
          </cell>
          <cell r="E59">
            <v>0.99591419816138915</v>
          </cell>
          <cell r="F59">
            <v>1.7746492404438961E-2</v>
          </cell>
        </row>
        <row r="60">
          <cell r="A60">
            <v>93</v>
          </cell>
          <cell r="B60" t="str">
            <v>Lastvognsmekaniker</v>
          </cell>
          <cell r="C60" t="str">
            <v>Ja</v>
          </cell>
          <cell r="D60">
            <v>1.1141670693712813</v>
          </cell>
          <cell r="E60">
            <v>1</v>
          </cell>
          <cell r="F60">
            <v>2.3323544525547444E-2</v>
          </cell>
        </row>
        <row r="61">
          <cell r="A61">
            <v>1255</v>
          </cell>
          <cell r="B61" t="str">
            <v>Lufthavnsuddannelsen</v>
          </cell>
          <cell r="C61" t="str">
            <v/>
          </cell>
          <cell r="D61">
            <v>0.93643635299218619</v>
          </cell>
          <cell r="E61">
            <v>0.83333333333333337</v>
          </cell>
          <cell r="F61">
            <v>1.7235554568965517E-2</v>
          </cell>
        </row>
        <row r="62">
          <cell r="A62">
            <v>1315</v>
          </cell>
          <cell r="B62" t="str">
            <v>Maritime håndværksfag</v>
          </cell>
          <cell r="C62" t="str">
            <v/>
          </cell>
          <cell r="D62">
            <v>1.1657156804202822</v>
          </cell>
          <cell r="E62">
            <v>0.76923076923076927</v>
          </cell>
          <cell r="F62">
            <v>0</v>
          </cell>
        </row>
        <row r="63">
          <cell r="A63">
            <v>1415</v>
          </cell>
          <cell r="B63" t="str">
            <v>Maskinsnedker</v>
          </cell>
          <cell r="C63" t="str">
            <v>Ja</v>
          </cell>
          <cell r="D63">
            <v>1.0932596649270414</v>
          </cell>
          <cell r="E63">
            <v>0.88461538461538458</v>
          </cell>
          <cell r="F63">
            <v>2.3946271885245902E-2</v>
          </cell>
        </row>
        <row r="64">
          <cell r="A64">
            <v>1525</v>
          </cell>
          <cell r="B64" t="str">
            <v>Mediegrafiker</v>
          </cell>
          <cell r="C64" t="str">
            <v>Ja</v>
          </cell>
          <cell r="D64">
            <v>1.1375056903326439</v>
          </cell>
          <cell r="E64">
            <v>0.45517241379310347</v>
          </cell>
          <cell r="F64">
            <v>0.15097887354651163</v>
          </cell>
        </row>
        <row r="65">
          <cell r="A65">
            <v>1640</v>
          </cell>
          <cell r="B65" t="str">
            <v>Mejerist</v>
          </cell>
          <cell r="C65" t="str">
            <v/>
          </cell>
          <cell r="D65">
            <v>1.1051538256760782</v>
          </cell>
          <cell r="E65">
            <v>1</v>
          </cell>
          <cell r="F65">
            <v>2.2308003883495148E-2</v>
          </cell>
        </row>
        <row r="66">
          <cell r="A66">
            <v>1350</v>
          </cell>
          <cell r="B66" t="str">
            <v>Murer</v>
          </cell>
          <cell r="C66" t="str">
            <v>Ja</v>
          </cell>
          <cell r="D66">
            <v>1.0457194342183775</v>
          </cell>
          <cell r="E66">
            <v>0.87934560327198363</v>
          </cell>
          <cell r="F66">
            <v>6.5065609158595661E-2</v>
          </cell>
        </row>
        <row r="67">
          <cell r="A67">
            <v>1412</v>
          </cell>
          <cell r="B67" t="str">
            <v>Møbelsnedker og orgelbygger</v>
          </cell>
          <cell r="C67" t="str">
            <v>Ja</v>
          </cell>
          <cell r="D67">
            <v>1.22348938438451</v>
          </cell>
          <cell r="E67">
            <v>0.52941176470588236</v>
          </cell>
          <cell r="F67">
            <v>4.8054552976190476E-2</v>
          </cell>
        </row>
        <row r="68">
          <cell r="A68">
            <v>1860</v>
          </cell>
          <cell r="B68" t="str">
            <v>Ortopædist</v>
          </cell>
          <cell r="C68" t="str">
            <v/>
          </cell>
          <cell r="D68">
            <v>1.2489093424983737</v>
          </cell>
          <cell r="E68">
            <v>1</v>
          </cell>
          <cell r="F68">
            <v>3.3013820737344733E-2</v>
          </cell>
        </row>
        <row r="69">
          <cell r="A69">
            <v>1155</v>
          </cell>
          <cell r="B69" t="str">
            <v>Overfladebehandler</v>
          </cell>
          <cell r="C69" t="str">
            <v>Ja</v>
          </cell>
          <cell r="D69">
            <v>0.66249009465109088</v>
          </cell>
          <cell r="E69">
            <v>1</v>
          </cell>
          <cell r="F69">
            <v>2.3241485294117646E-2</v>
          </cell>
        </row>
        <row r="70">
          <cell r="A70">
            <v>92</v>
          </cell>
          <cell r="B70" t="str">
            <v>Personvognsmekaniker</v>
          </cell>
          <cell r="C70" t="str">
            <v>Ja</v>
          </cell>
          <cell r="D70">
            <v>1.0861415360393163</v>
          </cell>
          <cell r="E70">
            <v>0.85065590312815342</v>
          </cell>
          <cell r="F70">
            <v>2.3183095224321128E-2</v>
          </cell>
        </row>
        <row r="71">
          <cell r="A71">
            <v>1325</v>
          </cell>
          <cell r="B71" t="str">
            <v>Plastmager</v>
          </cell>
          <cell r="C71" t="str">
            <v>Ja</v>
          </cell>
          <cell r="D71">
            <v>0.88814737938578081</v>
          </cell>
          <cell r="E71">
            <v>0.97560975609756095</v>
          </cell>
          <cell r="F71">
            <v>4.1996303442028995E-2</v>
          </cell>
        </row>
        <row r="72">
          <cell r="A72">
            <v>1335</v>
          </cell>
          <cell r="B72" t="str">
            <v>Procesoperatør</v>
          </cell>
          <cell r="C72" t="str">
            <v>Ja</v>
          </cell>
          <cell r="D72">
            <v>0.93868906050361778</v>
          </cell>
          <cell r="E72">
            <v>0.8098591549295775</v>
          </cell>
          <cell r="F72">
            <v>2.1662392627737226E-2</v>
          </cell>
        </row>
        <row r="73">
          <cell r="A73">
            <v>1300</v>
          </cell>
          <cell r="B73" t="str">
            <v>Produktions- og montageuddannelsen</v>
          </cell>
          <cell r="C73" t="str">
            <v>Ja</v>
          </cell>
          <cell r="D73">
            <v>0.62076960761068867</v>
          </cell>
          <cell r="E73">
            <v>0.93478260869565222</v>
          </cell>
          <cell r="F73">
            <v>3.3013820737344733E-2</v>
          </cell>
        </row>
        <row r="74">
          <cell r="A74">
            <v>39</v>
          </cell>
          <cell r="B74" t="str">
            <v>Produktør</v>
          </cell>
          <cell r="C74" t="str">
            <v>Ja</v>
          </cell>
          <cell r="D74">
            <v>0.72440536691623292</v>
          </cell>
          <cell r="E74">
            <v>0.96</v>
          </cell>
          <cell r="F74">
            <v>3.3013820737344733E-2</v>
          </cell>
        </row>
        <row r="75">
          <cell r="A75">
            <v>1710</v>
          </cell>
          <cell r="B75" t="str">
            <v>Receptionist</v>
          </cell>
          <cell r="C75" t="str">
            <v/>
          </cell>
          <cell r="D75">
            <v>0.92032089373182657</v>
          </cell>
          <cell r="E75">
            <v>0.95348837209302328</v>
          </cell>
          <cell r="F75">
            <v>3.9526436506024096E-2</v>
          </cell>
        </row>
        <row r="76">
          <cell r="A76">
            <v>1700</v>
          </cell>
          <cell r="B76" t="str">
            <v>Serviceassistent</v>
          </cell>
          <cell r="C76" t="str">
            <v>Ja</v>
          </cell>
          <cell r="D76">
            <v>1.1179682677874181</v>
          </cell>
          <cell r="E76">
            <v>0.90243902439024393</v>
          </cell>
          <cell r="F76">
            <v>2.6626326503496504E-2</v>
          </cell>
        </row>
        <row r="77">
          <cell r="A77">
            <v>1575</v>
          </cell>
          <cell r="B77" t="str">
            <v>Sikkerhedsvagt</v>
          </cell>
          <cell r="C77" t="str">
            <v/>
          </cell>
          <cell r="D77">
            <v>0.49009575181392889</v>
          </cell>
          <cell r="E77">
            <v>1</v>
          </cell>
          <cell r="F77">
            <v>9.4677415208333338E-2</v>
          </cell>
        </row>
        <row r="78">
          <cell r="A78">
            <v>1125</v>
          </cell>
          <cell r="B78" t="str">
            <v>Skibsmontør</v>
          </cell>
          <cell r="C78" t="str">
            <v>Ja</v>
          </cell>
          <cell r="D78">
            <v>1.0647887380726007</v>
          </cell>
          <cell r="E78">
            <v>0.9555555555555556</v>
          </cell>
          <cell r="F78">
            <v>1.3309085511363637E-2</v>
          </cell>
        </row>
        <row r="79">
          <cell r="A79">
            <v>1470</v>
          </cell>
          <cell r="B79" t="str">
            <v>Skiltetekniker</v>
          </cell>
          <cell r="C79" t="str">
            <v>Ja</v>
          </cell>
          <cell r="D79">
            <v>0.7507440032883399</v>
          </cell>
          <cell r="E79">
            <v>0.86842105263157898</v>
          </cell>
          <cell r="F79">
            <v>0.14889193368421053</v>
          </cell>
        </row>
        <row r="80">
          <cell r="A80">
            <v>1440</v>
          </cell>
          <cell r="B80" t="str">
            <v>Skorstensfejer</v>
          </cell>
          <cell r="C80" t="str">
            <v/>
          </cell>
          <cell r="D80">
            <v>1.1959611624892341</v>
          </cell>
          <cell r="E80" t="str">
            <v>-</v>
          </cell>
          <cell r="F80">
            <v>3.3013820737344733E-2</v>
          </cell>
        </row>
        <row r="81">
          <cell r="A81">
            <v>1630</v>
          </cell>
          <cell r="B81" t="str">
            <v>Skov- og naturtekniker</v>
          </cell>
          <cell r="C81" t="str">
            <v>Ja</v>
          </cell>
          <cell r="D81">
            <v>0.77293242354310254</v>
          </cell>
          <cell r="E81">
            <v>0.71739130434782605</v>
          </cell>
          <cell r="F81">
            <v>8.8869110576923066E-2</v>
          </cell>
        </row>
        <row r="82">
          <cell r="A82">
            <v>1650</v>
          </cell>
          <cell r="B82" t="str">
            <v>Slagter</v>
          </cell>
          <cell r="C82" t="str">
            <v/>
          </cell>
          <cell r="D82">
            <v>1.1811106125648292</v>
          </cell>
          <cell r="E82">
            <v>1</v>
          </cell>
          <cell r="F82">
            <v>1.941669440476191E-2</v>
          </cell>
        </row>
        <row r="83">
          <cell r="A83">
            <v>1110</v>
          </cell>
          <cell r="B83" t="str">
            <v>Smed</v>
          </cell>
          <cell r="C83" t="str">
            <v>Ja</v>
          </cell>
          <cell r="D83">
            <v>1.1324349695949678</v>
          </cell>
          <cell r="E83">
            <v>0.9779874213836478</v>
          </cell>
          <cell r="F83">
            <v>3.6776973137583907E-2</v>
          </cell>
        </row>
        <row r="84">
          <cell r="A84">
            <v>1360</v>
          </cell>
          <cell r="B84" t="str">
            <v>Stenhugger og stentekniker</v>
          </cell>
          <cell r="C84" t="str">
            <v/>
          </cell>
          <cell r="D84">
            <v>1.0535088895400502</v>
          </cell>
          <cell r="E84">
            <v>1</v>
          </cell>
          <cell r="F84">
            <v>3.3013820737344733E-2</v>
          </cell>
        </row>
        <row r="85">
          <cell r="A85">
            <v>1370</v>
          </cell>
          <cell r="B85" t="str">
            <v>Stukkatør</v>
          </cell>
          <cell r="C85" t="str">
            <v/>
          </cell>
          <cell r="D85">
            <v>0.41617239636653391</v>
          </cell>
          <cell r="E85">
            <v>1</v>
          </cell>
          <cell r="F85">
            <v>3.3013820737344733E-2</v>
          </cell>
        </row>
        <row r="86">
          <cell r="A86">
            <v>1130</v>
          </cell>
          <cell r="B86" t="str">
            <v>Støberitekniker</v>
          </cell>
          <cell r="C86" t="str">
            <v/>
          </cell>
          <cell r="D86">
            <v>1.5691040242444956</v>
          </cell>
          <cell r="E86">
            <v>1</v>
          </cell>
          <cell r="F86">
            <v>3.3013820737344733E-2</v>
          </cell>
        </row>
        <row r="87">
          <cell r="A87">
            <v>1340</v>
          </cell>
          <cell r="B87" t="str">
            <v>Tagdækker</v>
          </cell>
          <cell r="C87" t="str">
            <v>Ja</v>
          </cell>
          <cell r="D87">
            <v>0.55092321798660238</v>
          </cell>
          <cell r="E87">
            <v>1</v>
          </cell>
          <cell r="F87">
            <v>4.3657224715909083E-2</v>
          </cell>
        </row>
        <row r="88">
          <cell r="A88">
            <v>1770</v>
          </cell>
          <cell r="B88" t="str">
            <v>Tandklinikassistent</v>
          </cell>
          <cell r="C88" t="str">
            <v>Ja</v>
          </cell>
          <cell r="D88">
            <v>0.90322853995113095</v>
          </cell>
          <cell r="E88">
            <v>0.9496021220159151</v>
          </cell>
          <cell r="F88">
            <v>4.724813031345565E-2</v>
          </cell>
        </row>
        <row r="89">
          <cell r="A89">
            <v>1760</v>
          </cell>
          <cell r="B89" t="str">
            <v>Tandtekniker</v>
          </cell>
          <cell r="C89" t="str">
            <v>Ja</v>
          </cell>
          <cell r="D89">
            <v>1.0386108203923849</v>
          </cell>
          <cell r="E89">
            <v>0.8</v>
          </cell>
          <cell r="F89">
            <v>4.0127385909090908E-2</v>
          </cell>
        </row>
        <row r="90">
          <cell r="A90">
            <v>1660</v>
          </cell>
          <cell r="B90" t="str">
            <v>Tarmrenser</v>
          </cell>
          <cell r="C90" t="str">
            <v/>
          </cell>
          <cell r="D90">
            <v>1.062404668378701</v>
          </cell>
          <cell r="E90">
            <v>1</v>
          </cell>
          <cell r="F90">
            <v>4.055065557692307E-2</v>
          </cell>
        </row>
        <row r="91">
          <cell r="A91">
            <v>1885</v>
          </cell>
          <cell r="B91" t="str">
            <v>Teater- event- og av-tekniker</v>
          </cell>
          <cell r="C91" t="str">
            <v>Ja</v>
          </cell>
          <cell r="D91">
            <v>0.51327532494632699</v>
          </cell>
          <cell r="E91">
            <v>0.70270270270270274</v>
          </cell>
          <cell r="F91">
            <v>1.6692053513513515E-2</v>
          </cell>
        </row>
        <row r="92">
          <cell r="A92">
            <v>1890</v>
          </cell>
          <cell r="B92" t="str">
            <v>Teknisk designer</v>
          </cell>
          <cell r="C92" t="str">
            <v>Ja</v>
          </cell>
          <cell r="D92">
            <v>1.2340039841881625</v>
          </cell>
          <cell r="E92">
            <v>0.6149068322981367</v>
          </cell>
          <cell r="F92">
            <v>7.407704909638553E-2</v>
          </cell>
        </row>
        <row r="93">
          <cell r="A93">
            <v>1425</v>
          </cell>
          <cell r="B93" t="str">
            <v>Teknisk isolatør</v>
          </cell>
          <cell r="C93" t="str">
            <v>Ja</v>
          </cell>
          <cell r="D93">
            <v>1.027817458386598</v>
          </cell>
          <cell r="E93">
            <v>1</v>
          </cell>
          <cell r="F93">
            <v>3.6814014999999999E-2</v>
          </cell>
        </row>
        <row r="94">
          <cell r="A94">
            <v>1705</v>
          </cell>
          <cell r="B94" t="str">
            <v>Tjener</v>
          </cell>
          <cell r="C94" t="str">
            <v/>
          </cell>
          <cell r="D94">
            <v>0.99647015340193146</v>
          </cell>
          <cell r="E94">
            <v>1</v>
          </cell>
          <cell r="F94">
            <v>2.6091801471428571E-2</v>
          </cell>
        </row>
        <row r="95">
          <cell r="A95">
            <v>1535</v>
          </cell>
          <cell r="B95" t="str">
            <v>Togklargøringsuddannelsen</v>
          </cell>
          <cell r="C95" t="str">
            <v/>
          </cell>
          <cell r="D95">
            <v>1.2356934143779958</v>
          </cell>
          <cell r="E95">
            <v>1</v>
          </cell>
          <cell r="F95">
            <v>0</v>
          </cell>
        </row>
        <row r="96">
          <cell r="A96">
            <v>1390</v>
          </cell>
          <cell r="B96" t="str">
            <v>Træfagenes byggeuddannelse</v>
          </cell>
          <cell r="C96" t="str">
            <v>Ja</v>
          </cell>
          <cell r="D96">
            <v>0.87149647867658808</v>
          </cell>
          <cell r="E96">
            <v>0.7853792025019547</v>
          </cell>
          <cell r="F96">
            <v>3.9388277132393561E-2</v>
          </cell>
        </row>
        <row r="97">
          <cell r="A97">
            <v>1750</v>
          </cell>
          <cell r="B97" t="str">
            <v>Urmager</v>
          </cell>
          <cell r="C97" t="str">
            <v>Ja</v>
          </cell>
          <cell r="D97">
            <v>0.98603713663630221</v>
          </cell>
          <cell r="E97">
            <v>0.2608695652173913</v>
          </cell>
          <cell r="F97">
            <v>0</v>
          </cell>
        </row>
        <row r="98">
          <cell r="A98">
            <v>1560</v>
          </cell>
          <cell r="B98" t="str">
            <v>Vejgodstransportuddannelsen</v>
          </cell>
          <cell r="C98" t="str">
            <v/>
          </cell>
          <cell r="D98">
            <v>0.86531026270203648</v>
          </cell>
          <cell r="E98">
            <v>0.9830985915492958</v>
          </cell>
          <cell r="F98">
            <v>2.341691958088235E-2</v>
          </cell>
        </row>
        <row r="99">
          <cell r="A99">
            <v>1620</v>
          </cell>
          <cell r="B99" t="str">
            <v>Veterinærsygeplejerske</v>
          </cell>
          <cell r="C99" t="str">
            <v/>
          </cell>
          <cell r="D99">
            <v>0.70826884406001545</v>
          </cell>
          <cell r="E99">
            <v>1</v>
          </cell>
          <cell r="F99">
            <v>1.6326994970588236E-2</v>
          </cell>
        </row>
        <row r="100">
          <cell r="A100">
            <v>1420</v>
          </cell>
          <cell r="B100" t="str">
            <v>VVS-energi</v>
          </cell>
          <cell r="C100" t="str">
            <v>Ja</v>
          </cell>
          <cell r="D100">
            <v>1.0275255621984536</v>
          </cell>
          <cell r="E100">
            <v>0.95833333333333337</v>
          </cell>
          <cell r="F100">
            <v>2.6831720343137258E-2</v>
          </cell>
        </row>
        <row r="101">
          <cell r="A101">
            <v>1160</v>
          </cell>
          <cell r="B101" t="str">
            <v>Værktøjsuddannelsen</v>
          </cell>
          <cell r="C101" t="str">
            <v>Ja</v>
          </cell>
          <cell r="D101">
            <v>1.2520508821838925</v>
          </cell>
          <cell r="E101">
            <v>0.93181818181818177</v>
          </cell>
          <cell r="F101">
            <v>1.5567140555555558E-2</v>
          </cell>
        </row>
        <row r="102">
          <cell r="A102">
            <v>1465</v>
          </cell>
          <cell r="B102" t="str">
            <v>Webudvikler</v>
          </cell>
          <cell r="C102"/>
          <cell r="D102" t="str">
            <v>-</v>
          </cell>
          <cell r="E102">
            <v>1</v>
          </cell>
          <cell r="F102">
            <v>3.3013820737344733E-2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lgang"/>
    </sheetNames>
    <sheetDataSet>
      <sheetData sheetId="0">
        <row r="4">
          <cell r="G4" t="str">
            <v>UddannelseUDD6</v>
          </cell>
          <cell r="H4" t="str">
            <v>2020</v>
          </cell>
          <cell r="I4" t="str">
            <v>2021</v>
          </cell>
          <cell r="J4" t="str">
            <v>2022</v>
          </cell>
          <cell r="K4">
            <v>2023</v>
          </cell>
        </row>
        <row r="5">
          <cell r="G5" t="str">
            <v>Ambulancebehandler</v>
          </cell>
          <cell r="H5">
            <v>254</v>
          </cell>
          <cell r="I5">
            <v>344</v>
          </cell>
          <cell r="J5">
            <v>296</v>
          </cell>
          <cell r="K5">
            <v>358</v>
          </cell>
        </row>
        <row r="6">
          <cell r="G6" t="str">
            <v>Anlægsgartner</v>
          </cell>
          <cell r="H6">
            <v>455</v>
          </cell>
          <cell r="I6">
            <v>372</v>
          </cell>
          <cell r="J6">
            <v>279</v>
          </cell>
          <cell r="K6">
            <v>281</v>
          </cell>
        </row>
        <row r="7">
          <cell r="G7" t="str">
            <v>Anlægs- og bygningsstruktør, brolægger</v>
          </cell>
          <cell r="H7">
            <v>495</v>
          </cell>
          <cell r="I7">
            <v>434</v>
          </cell>
          <cell r="J7">
            <v>453</v>
          </cell>
          <cell r="K7">
            <v>453</v>
          </cell>
        </row>
        <row r="8">
          <cell r="G8" t="str">
            <v>Autolakerer</v>
          </cell>
          <cell r="H8">
            <v>91</v>
          </cell>
          <cell r="I8">
            <v>82</v>
          </cell>
          <cell r="J8">
            <v>69</v>
          </cell>
          <cell r="K8">
            <v>105</v>
          </cell>
        </row>
        <row r="9">
          <cell r="G9" t="str">
            <v>Automatik- og procesuddannelse</v>
          </cell>
          <cell r="H9">
            <v>435</v>
          </cell>
          <cell r="I9">
            <v>377</v>
          </cell>
          <cell r="J9">
            <v>321</v>
          </cell>
          <cell r="K9">
            <v>372</v>
          </cell>
        </row>
        <row r="10">
          <cell r="G10" t="str">
            <v>Bager og konditor</v>
          </cell>
          <cell r="H10">
            <v>434</v>
          </cell>
          <cell r="I10">
            <v>431</v>
          </cell>
          <cell r="J10">
            <v>345</v>
          </cell>
          <cell r="K10">
            <v>328</v>
          </cell>
        </row>
        <row r="11">
          <cell r="G11" t="str">
            <v>Beklædningshåndværker</v>
          </cell>
          <cell r="H11">
            <v>55</v>
          </cell>
          <cell r="I11">
            <v>50</v>
          </cell>
          <cell r="J11">
            <v>63</v>
          </cell>
          <cell r="K11">
            <v>44</v>
          </cell>
        </row>
        <row r="12">
          <cell r="G12" t="str">
            <v>Beslagsmed</v>
          </cell>
          <cell r="H12">
            <v>14</v>
          </cell>
          <cell r="I12">
            <v>19</v>
          </cell>
          <cell r="J12">
            <v>11</v>
          </cell>
          <cell r="K12">
            <v>20</v>
          </cell>
        </row>
        <row r="13">
          <cell r="G13" t="str">
            <v>Boligmontering</v>
          </cell>
          <cell r="H13">
            <v>65</v>
          </cell>
          <cell r="I13">
            <v>54</v>
          </cell>
          <cell r="J13">
            <v>46</v>
          </cell>
          <cell r="K13">
            <v>39</v>
          </cell>
        </row>
        <row r="14">
          <cell r="G14" t="str">
            <v>Buschauffør i kollektiv trafik</v>
          </cell>
          <cell r="H14">
            <v>28</v>
          </cell>
          <cell r="I14">
            <v>21</v>
          </cell>
          <cell r="J14">
            <v>36</v>
          </cell>
          <cell r="K14">
            <v>58</v>
          </cell>
        </row>
        <row r="15">
          <cell r="G15" t="str">
            <v>Bygningsmaler</v>
          </cell>
          <cell r="H15">
            <v>844</v>
          </cell>
          <cell r="I15">
            <v>929</v>
          </cell>
          <cell r="J15">
            <v>711</v>
          </cell>
          <cell r="K15">
            <v>653</v>
          </cell>
        </row>
        <row r="16">
          <cell r="G16" t="str">
            <v>Bygningssnedker</v>
          </cell>
          <cell r="H16">
            <v>410</v>
          </cell>
          <cell r="I16">
            <v>436</v>
          </cell>
          <cell r="J16">
            <v>362</v>
          </cell>
          <cell r="K16">
            <v>359</v>
          </cell>
        </row>
        <row r="17">
          <cell r="G17" t="str">
            <v>Bådmekaniker</v>
          </cell>
          <cell r="H17">
            <v>4</v>
          </cell>
          <cell r="I17">
            <v>11</v>
          </cell>
          <cell r="J17">
            <v>7</v>
          </cell>
          <cell r="K17">
            <v>8</v>
          </cell>
        </row>
        <row r="18">
          <cell r="G18" t="str">
            <v>CNC-tekniker</v>
          </cell>
          <cell r="H18">
            <v>4</v>
          </cell>
          <cell r="I18">
            <v>5</v>
          </cell>
          <cell r="J18">
            <v>3</v>
          </cell>
          <cell r="K18">
            <v>5</v>
          </cell>
        </row>
        <row r="19">
          <cell r="G19" t="str">
            <v>Cykel- og motorcykelmekaniker</v>
          </cell>
          <cell r="H19">
            <v>118</v>
          </cell>
          <cell r="I19">
            <v>118</v>
          </cell>
          <cell r="J19">
            <v>85</v>
          </cell>
          <cell r="K19">
            <v>89</v>
          </cell>
        </row>
        <row r="20">
          <cell r="G20" t="str">
            <v>Data- og kommunikationsuddannelsen</v>
          </cell>
          <cell r="H20">
            <v>1702</v>
          </cell>
          <cell r="I20">
            <v>1706</v>
          </cell>
          <cell r="J20">
            <v>1567</v>
          </cell>
          <cell r="K20">
            <v>1072</v>
          </cell>
        </row>
        <row r="21">
          <cell r="G21" t="str">
            <v>Detailhandelsuddannelse</v>
          </cell>
          <cell r="H21">
            <v>4666</v>
          </cell>
          <cell r="I21">
            <v>3849</v>
          </cell>
          <cell r="J21">
            <v>3259</v>
          </cell>
          <cell r="K21">
            <v>2989</v>
          </cell>
        </row>
        <row r="22">
          <cell r="G22" t="str">
            <v>Digital media uddannelse</v>
          </cell>
          <cell r="H22">
            <v>64</v>
          </cell>
          <cell r="I22">
            <v>75</v>
          </cell>
          <cell r="J22">
            <v>72</v>
          </cell>
          <cell r="K22">
            <v>70</v>
          </cell>
        </row>
        <row r="23">
          <cell r="G23" t="str">
            <v>Dyrepasser</v>
          </cell>
          <cell r="H23">
            <v>165</v>
          </cell>
          <cell r="I23">
            <v>161</v>
          </cell>
          <cell r="J23">
            <v>151</v>
          </cell>
          <cell r="K23">
            <v>145</v>
          </cell>
        </row>
        <row r="24">
          <cell r="G24" t="str">
            <v>Ejendomsservicetekniker</v>
          </cell>
          <cell r="H24">
            <v>207</v>
          </cell>
          <cell r="I24">
            <v>222</v>
          </cell>
          <cell r="J24">
            <v>153</v>
          </cell>
          <cell r="K24">
            <v>154</v>
          </cell>
        </row>
        <row r="25">
          <cell r="G25" t="str">
            <v>Elektriker</v>
          </cell>
          <cell r="H25">
            <v>2685</v>
          </cell>
          <cell r="I25">
            <v>2665</v>
          </cell>
          <cell r="J25">
            <v>2321</v>
          </cell>
          <cell r="K25">
            <v>2516</v>
          </cell>
        </row>
        <row r="26">
          <cell r="G26" t="str">
            <v>Elektronik- og svagstrømsuddannelse</v>
          </cell>
          <cell r="H26">
            <v>86</v>
          </cell>
          <cell r="I26">
            <v>100</v>
          </cell>
          <cell r="J26">
            <v>91</v>
          </cell>
          <cell r="K26">
            <v>103</v>
          </cell>
        </row>
        <row r="27">
          <cell r="G27" t="str">
            <v>Elektronikoperatør</v>
          </cell>
          <cell r="H27">
            <v>8</v>
          </cell>
          <cell r="I27">
            <v>9</v>
          </cell>
          <cell r="J27">
            <v>15</v>
          </cell>
          <cell r="K27">
            <v>16</v>
          </cell>
        </row>
        <row r="28">
          <cell r="G28" t="str">
            <v>Entreprenør- og landbrugsmaskinuddannelsen</v>
          </cell>
          <cell r="H28">
            <v>194</v>
          </cell>
          <cell r="I28">
            <v>260</v>
          </cell>
          <cell r="J28">
            <v>212</v>
          </cell>
          <cell r="K28">
            <v>213</v>
          </cell>
        </row>
        <row r="29">
          <cell r="G29" t="str">
            <v>Ernæringsassistent</v>
          </cell>
          <cell r="H29">
            <v>575</v>
          </cell>
          <cell r="I29">
            <v>561</v>
          </cell>
          <cell r="J29">
            <v>410</v>
          </cell>
          <cell r="K29">
            <v>357</v>
          </cell>
        </row>
        <row r="30">
          <cell r="G30" t="str">
            <v>Eventkoordinator</v>
          </cell>
          <cell r="H30">
            <v>247</v>
          </cell>
          <cell r="I30">
            <v>155</v>
          </cell>
          <cell r="J30">
            <v>151</v>
          </cell>
          <cell r="K30">
            <v>137</v>
          </cell>
        </row>
        <row r="31">
          <cell r="G31" t="str">
            <v>Film- og TV produktionsuddannelse</v>
          </cell>
          <cell r="H31">
            <v>128</v>
          </cell>
          <cell r="I31">
            <v>112</v>
          </cell>
          <cell r="J31">
            <v>114</v>
          </cell>
          <cell r="K31">
            <v>113</v>
          </cell>
        </row>
        <row r="32">
          <cell r="G32" t="str">
            <v>Finansuddannelsen</v>
          </cell>
          <cell r="H32"/>
          <cell r="I32">
            <v>4</v>
          </cell>
          <cell r="J32">
            <v>11</v>
          </cell>
          <cell r="K32">
            <v>19</v>
          </cell>
        </row>
        <row r="33">
          <cell r="G33" t="str">
            <v>Finmekaniker</v>
          </cell>
          <cell r="H33">
            <v>85</v>
          </cell>
          <cell r="I33">
            <v>71</v>
          </cell>
          <cell r="J33">
            <v>66</v>
          </cell>
          <cell r="K33">
            <v>48</v>
          </cell>
        </row>
        <row r="34">
          <cell r="G34" t="str">
            <v>Fitnessinstruktør</v>
          </cell>
          <cell r="H34">
            <v>75</v>
          </cell>
          <cell r="I34">
            <v>54</v>
          </cell>
          <cell r="J34">
            <v>48</v>
          </cell>
          <cell r="K34">
            <v>60</v>
          </cell>
        </row>
        <row r="35">
          <cell r="G35" t="str">
            <v>Flytekniker</v>
          </cell>
          <cell r="H35">
            <v>65</v>
          </cell>
          <cell r="I35">
            <v>47</v>
          </cell>
          <cell r="J35">
            <v>47</v>
          </cell>
          <cell r="K35">
            <v>48</v>
          </cell>
        </row>
        <row r="36">
          <cell r="G36" t="str">
            <v>Forsyningsoperatør</v>
          </cell>
          <cell r="H36">
            <v>14</v>
          </cell>
          <cell r="I36">
            <v>38</v>
          </cell>
          <cell r="J36">
            <v>31</v>
          </cell>
          <cell r="K36">
            <v>62</v>
          </cell>
        </row>
        <row r="37">
          <cell r="G37" t="str">
            <v>Fotograf</v>
          </cell>
          <cell r="H37">
            <v>104</v>
          </cell>
          <cell r="I37">
            <v>79</v>
          </cell>
          <cell r="J37">
            <v>80</v>
          </cell>
          <cell r="K37">
            <v>78</v>
          </cell>
        </row>
        <row r="38">
          <cell r="G38" t="str">
            <v>Frisør</v>
          </cell>
          <cell r="H38">
            <v>579</v>
          </cell>
          <cell r="I38">
            <v>505</v>
          </cell>
          <cell r="J38">
            <v>480</v>
          </cell>
          <cell r="K38">
            <v>498</v>
          </cell>
        </row>
        <row r="39">
          <cell r="G39" t="str">
            <v>Gartner</v>
          </cell>
          <cell r="H39">
            <v>318</v>
          </cell>
          <cell r="I39">
            <v>290</v>
          </cell>
          <cell r="J39">
            <v>186</v>
          </cell>
          <cell r="K39">
            <v>181</v>
          </cell>
        </row>
        <row r="40">
          <cell r="G40" t="str">
            <v>Gastronom</v>
          </cell>
          <cell r="H40">
            <v>1535</v>
          </cell>
          <cell r="I40">
            <v>1382</v>
          </cell>
          <cell r="J40">
            <v>1151</v>
          </cell>
          <cell r="K40">
            <v>1199</v>
          </cell>
        </row>
        <row r="41">
          <cell r="G41" t="str">
            <v>Glarmester</v>
          </cell>
          <cell r="H41">
            <v>24</v>
          </cell>
          <cell r="I41">
            <v>28</v>
          </cell>
          <cell r="J41">
            <v>26</v>
          </cell>
          <cell r="K41">
            <v>18</v>
          </cell>
        </row>
        <row r="42">
          <cell r="G42" t="str">
            <v>Gourmetslagter</v>
          </cell>
          <cell r="H42">
            <v>271</v>
          </cell>
          <cell r="I42">
            <v>245</v>
          </cell>
          <cell r="J42">
            <v>186</v>
          </cell>
          <cell r="K42">
            <v>140</v>
          </cell>
        </row>
        <row r="43">
          <cell r="G43" t="str">
            <v>Grafisk tekniker</v>
          </cell>
          <cell r="H43">
            <v>54</v>
          </cell>
          <cell r="I43">
            <v>76</v>
          </cell>
          <cell r="J43">
            <v>50</v>
          </cell>
          <cell r="K43">
            <v>37</v>
          </cell>
        </row>
        <row r="44">
          <cell r="G44" t="str">
            <v>Greenkeeper</v>
          </cell>
          <cell r="H44">
            <v>28</v>
          </cell>
          <cell r="I44">
            <v>24</v>
          </cell>
          <cell r="J44">
            <v>23</v>
          </cell>
          <cell r="K44">
            <v>25</v>
          </cell>
        </row>
        <row r="45">
          <cell r="G45" t="str">
            <v>Guld- og sølvsmedeuddannelsen</v>
          </cell>
          <cell r="H45">
            <v>40</v>
          </cell>
          <cell r="I45">
            <v>49</v>
          </cell>
          <cell r="J45">
            <v>42</v>
          </cell>
          <cell r="K45">
            <v>47</v>
          </cell>
        </row>
        <row r="46">
          <cell r="G46" t="str">
            <v>Handelsuddannelse</v>
          </cell>
          <cell r="H46">
            <v>3304</v>
          </cell>
          <cell r="I46">
            <v>2807</v>
          </cell>
          <cell r="J46">
            <v>2346</v>
          </cell>
          <cell r="K46">
            <v>2134</v>
          </cell>
        </row>
        <row r="47">
          <cell r="G47" t="str">
            <v>Havne- og terminaluddannelse</v>
          </cell>
          <cell r="H47"/>
          <cell r="I47"/>
          <cell r="J47"/>
          <cell r="K47"/>
        </row>
        <row r="48">
          <cell r="G48" t="str">
            <v>Hospitalsteknisk assistent</v>
          </cell>
          <cell r="H48">
            <v>68</v>
          </cell>
          <cell r="I48">
            <v>66</v>
          </cell>
          <cell r="J48">
            <v>64</v>
          </cell>
          <cell r="K48">
            <v>57</v>
          </cell>
        </row>
        <row r="49">
          <cell r="G49" t="str">
            <v>Industrioperatør</v>
          </cell>
          <cell r="H49">
            <v>485</v>
          </cell>
          <cell r="I49">
            <v>420</v>
          </cell>
          <cell r="J49">
            <v>413</v>
          </cell>
          <cell r="K49">
            <v>470</v>
          </cell>
        </row>
        <row r="50">
          <cell r="G50" t="str">
            <v>Industritekniker</v>
          </cell>
          <cell r="H50">
            <v>492</v>
          </cell>
          <cell r="I50">
            <v>401</v>
          </cell>
          <cell r="J50">
            <v>370</v>
          </cell>
          <cell r="K50">
            <v>373</v>
          </cell>
        </row>
        <row r="51">
          <cell r="G51" t="str">
            <v>Karrosseriteknikeruddannelsen</v>
          </cell>
          <cell r="H51">
            <v>82</v>
          </cell>
          <cell r="I51">
            <v>97</v>
          </cell>
          <cell r="J51">
            <v>110</v>
          </cell>
          <cell r="K51">
            <v>95</v>
          </cell>
        </row>
        <row r="52">
          <cell r="G52" t="str">
            <v>Kontoruddannelse</v>
          </cell>
          <cell r="H52">
            <v>3744</v>
          </cell>
          <cell r="I52">
            <v>3378</v>
          </cell>
          <cell r="J52">
            <v>2438</v>
          </cell>
          <cell r="K52">
            <v>2327</v>
          </cell>
        </row>
        <row r="53">
          <cell r="G53" t="str">
            <v>Kosmetiker</v>
          </cell>
          <cell r="H53">
            <v>120</v>
          </cell>
          <cell r="I53">
            <v>125</v>
          </cell>
          <cell r="J53">
            <v>104</v>
          </cell>
          <cell r="K53">
            <v>108</v>
          </cell>
        </row>
        <row r="54">
          <cell r="G54" t="str">
            <v>Kranfører</v>
          </cell>
          <cell r="H54">
            <v>11</v>
          </cell>
          <cell r="I54">
            <v>9</v>
          </cell>
          <cell r="J54">
            <v>3</v>
          </cell>
          <cell r="K54">
            <v>11</v>
          </cell>
        </row>
        <row r="55">
          <cell r="G55" t="str">
            <v>Køletekniker</v>
          </cell>
          <cell r="H55">
            <v>74</v>
          </cell>
          <cell r="I55">
            <v>89</v>
          </cell>
          <cell r="J55">
            <v>101</v>
          </cell>
          <cell r="K55">
            <v>121</v>
          </cell>
        </row>
        <row r="56">
          <cell r="G56" t="str">
            <v>Lager- og terminaluddannelse</v>
          </cell>
          <cell r="H56">
            <v>467</v>
          </cell>
          <cell r="I56">
            <v>427</v>
          </cell>
          <cell r="J56">
            <v>387</v>
          </cell>
          <cell r="K56">
            <v>450</v>
          </cell>
        </row>
        <row r="57">
          <cell r="G57" t="str">
            <v>Landbrugsuddannelsen</v>
          </cell>
          <cell r="H57">
            <v>1091</v>
          </cell>
          <cell r="I57">
            <v>1171</v>
          </cell>
          <cell r="J57">
            <v>1169</v>
          </cell>
          <cell r="K57">
            <v>1223</v>
          </cell>
        </row>
        <row r="58">
          <cell r="G58" t="str">
            <v>Lastvognsmekaniker</v>
          </cell>
          <cell r="H58">
            <v>143</v>
          </cell>
          <cell r="I58">
            <v>153</v>
          </cell>
          <cell r="J58">
            <v>162</v>
          </cell>
          <cell r="K58">
            <v>144</v>
          </cell>
        </row>
        <row r="59">
          <cell r="G59" t="str">
            <v>Lufthavnsuddannelsen</v>
          </cell>
          <cell r="H59">
            <v>45</v>
          </cell>
          <cell r="I59">
            <v>26</v>
          </cell>
          <cell r="J59">
            <v>39</v>
          </cell>
          <cell r="K59">
            <v>38</v>
          </cell>
        </row>
        <row r="60">
          <cell r="G60" t="str">
            <v>Maritime håndværksfag</v>
          </cell>
          <cell r="H60">
            <v>56</v>
          </cell>
          <cell r="I60">
            <v>66</v>
          </cell>
          <cell r="J60">
            <v>50</v>
          </cell>
          <cell r="K60">
            <v>49</v>
          </cell>
        </row>
        <row r="61">
          <cell r="G61" t="str">
            <v>Maskinsnedker mv.</v>
          </cell>
          <cell r="H61">
            <v>143</v>
          </cell>
          <cell r="I61">
            <v>125</v>
          </cell>
          <cell r="J61">
            <v>132</v>
          </cell>
          <cell r="K61">
            <v>112</v>
          </cell>
        </row>
        <row r="62">
          <cell r="G62" t="str">
            <v>Mediegrafiker</v>
          </cell>
          <cell r="H62">
            <v>161</v>
          </cell>
          <cell r="I62">
            <v>167</v>
          </cell>
          <cell r="J62">
            <v>174</v>
          </cell>
          <cell r="K62">
            <v>195</v>
          </cell>
        </row>
        <row r="63">
          <cell r="G63" t="str">
            <v>Mejerist</v>
          </cell>
          <cell r="H63">
            <v>172</v>
          </cell>
          <cell r="I63">
            <v>170</v>
          </cell>
          <cell r="J63">
            <v>118</v>
          </cell>
          <cell r="K63">
            <v>110</v>
          </cell>
        </row>
        <row r="64">
          <cell r="G64" t="str">
            <v>Murer</v>
          </cell>
          <cell r="H64">
            <v>889</v>
          </cell>
          <cell r="I64">
            <v>895</v>
          </cell>
          <cell r="J64">
            <v>769</v>
          </cell>
          <cell r="K64">
            <v>734</v>
          </cell>
        </row>
        <row r="65">
          <cell r="G65" t="str">
            <v>Møbelsnedker og orgelbygger</v>
          </cell>
          <cell r="H65">
            <v>143</v>
          </cell>
          <cell r="I65">
            <v>150</v>
          </cell>
          <cell r="J65">
            <v>143</v>
          </cell>
          <cell r="K65">
            <v>139</v>
          </cell>
        </row>
        <row r="66">
          <cell r="G66" t="str">
            <v>Ortopædist</v>
          </cell>
          <cell r="H66">
            <v>10</v>
          </cell>
          <cell r="I66">
            <v>10</v>
          </cell>
          <cell r="J66">
            <v>10</v>
          </cell>
          <cell r="K66">
            <v>7</v>
          </cell>
        </row>
        <row r="67">
          <cell r="G67" t="str">
            <v>Overfladebehandler</v>
          </cell>
          <cell r="H67">
            <v>23</v>
          </cell>
          <cell r="I67">
            <v>15</v>
          </cell>
          <cell r="J67">
            <v>16</v>
          </cell>
          <cell r="K67">
            <v>25</v>
          </cell>
        </row>
        <row r="68">
          <cell r="G68" t="str">
            <v>Personvognsmekaniker</v>
          </cell>
          <cell r="H68">
            <v>1835</v>
          </cell>
          <cell r="I68">
            <v>1937</v>
          </cell>
          <cell r="J68">
            <v>1644</v>
          </cell>
          <cell r="K68">
            <v>1622</v>
          </cell>
        </row>
        <row r="69">
          <cell r="G69" t="str">
            <v>Plastmager</v>
          </cell>
          <cell r="H69">
            <v>66</v>
          </cell>
          <cell r="I69">
            <v>63</v>
          </cell>
          <cell r="J69">
            <v>62</v>
          </cell>
          <cell r="K69">
            <v>45</v>
          </cell>
        </row>
        <row r="70">
          <cell r="G70" t="str">
            <v>Procesoperatør</v>
          </cell>
          <cell r="H70">
            <v>314</v>
          </cell>
          <cell r="I70">
            <v>331</v>
          </cell>
          <cell r="J70">
            <v>343</v>
          </cell>
          <cell r="K70">
            <v>532</v>
          </cell>
        </row>
        <row r="71">
          <cell r="G71" t="str">
            <v>Produktions- og montageuddannelsen</v>
          </cell>
          <cell r="H71">
            <v>61</v>
          </cell>
          <cell r="I71">
            <v>46</v>
          </cell>
          <cell r="J71">
            <v>45</v>
          </cell>
          <cell r="K71">
            <v>47</v>
          </cell>
        </row>
        <row r="72">
          <cell r="G72" t="str">
            <v>Produktør</v>
          </cell>
          <cell r="H72"/>
          <cell r="I72">
            <v>7</v>
          </cell>
          <cell r="J72">
            <v>11</v>
          </cell>
          <cell r="K72">
            <v>19</v>
          </cell>
        </row>
        <row r="73">
          <cell r="G73" t="str">
            <v>Den pædagogiske assistentuddannelse</v>
          </cell>
          <cell r="H73">
            <v>1099</v>
          </cell>
          <cell r="I73">
            <v>1114</v>
          </cell>
          <cell r="J73">
            <v>1146</v>
          </cell>
          <cell r="K73">
            <v>1330</v>
          </cell>
        </row>
        <row r="74">
          <cell r="G74" t="str">
            <v>Receptionist</v>
          </cell>
          <cell r="H74">
            <v>201</v>
          </cell>
          <cell r="I74">
            <v>162</v>
          </cell>
          <cell r="J74">
            <v>139</v>
          </cell>
          <cell r="K74">
            <v>142</v>
          </cell>
        </row>
        <row r="75">
          <cell r="G75" t="str">
            <v>Serviceassistent</v>
          </cell>
          <cell r="H75">
            <v>387</v>
          </cell>
          <cell r="I75">
            <v>398</v>
          </cell>
          <cell r="J75">
            <v>263</v>
          </cell>
          <cell r="K75">
            <v>257</v>
          </cell>
        </row>
        <row r="76">
          <cell r="G76" t="str">
            <v>Sikkerhedsvagt</v>
          </cell>
          <cell r="H76">
            <v>213</v>
          </cell>
          <cell r="I76">
            <v>164</v>
          </cell>
          <cell r="J76">
            <v>108</v>
          </cell>
          <cell r="K76">
            <v>102</v>
          </cell>
        </row>
        <row r="77">
          <cell r="G77" t="str">
            <v>Skibsmontør</v>
          </cell>
          <cell r="H77">
            <v>60</v>
          </cell>
          <cell r="I77">
            <v>77</v>
          </cell>
          <cell r="J77">
            <v>59</v>
          </cell>
          <cell r="K77">
            <v>62</v>
          </cell>
        </row>
        <row r="78">
          <cell r="G78" t="str">
            <v>Skiltetekniker</v>
          </cell>
          <cell r="H78">
            <v>21</v>
          </cell>
          <cell r="I78">
            <v>73</v>
          </cell>
          <cell r="J78">
            <v>45</v>
          </cell>
          <cell r="K78">
            <v>60</v>
          </cell>
        </row>
        <row r="79">
          <cell r="G79" t="str">
            <v>Skorstensfejer</v>
          </cell>
          <cell r="H79">
            <v>16</v>
          </cell>
          <cell r="I79">
            <v>8</v>
          </cell>
          <cell r="J79">
            <v>15</v>
          </cell>
          <cell r="K79">
            <v>15</v>
          </cell>
        </row>
        <row r="80">
          <cell r="G80" t="str">
            <v>Skov- og naturtekniker</v>
          </cell>
          <cell r="H80">
            <v>74</v>
          </cell>
          <cell r="I80">
            <v>70</v>
          </cell>
          <cell r="J80">
            <v>73</v>
          </cell>
          <cell r="K80">
            <v>80</v>
          </cell>
        </row>
        <row r="81">
          <cell r="G81" t="str">
            <v>Slagter</v>
          </cell>
          <cell r="H81">
            <v>37</v>
          </cell>
          <cell r="I81">
            <v>33</v>
          </cell>
          <cell r="J81">
            <v>31</v>
          </cell>
          <cell r="K81">
            <v>39</v>
          </cell>
        </row>
        <row r="82">
          <cell r="G82" t="str">
            <v>Smedeuddannelse</v>
          </cell>
          <cell r="H82">
            <v>882</v>
          </cell>
          <cell r="I82">
            <v>774</v>
          </cell>
          <cell r="J82">
            <v>752</v>
          </cell>
          <cell r="K82">
            <v>929</v>
          </cell>
        </row>
        <row r="83">
          <cell r="G83" t="str">
            <v>Social- og sundhedsassistent</v>
          </cell>
          <cell r="H83">
            <v>4637</v>
          </cell>
          <cell r="I83">
            <v>4384</v>
          </cell>
          <cell r="J83">
            <v>3877</v>
          </cell>
          <cell r="K83">
            <v>4265</v>
          </cell>
        </row>
        <row r="84">
          <cell r="G84" t="str">
            <v>Social- og sundhedshjælper</v>
          </cell>
          <cell r="H84">
            <v>2895</v>
          </cell>
          <cell r="I84">
            <v>3020</v>
          </cell>
          <cell r="J84">
            <v>2764</v>
          </cell>
          <cell r="K84">
            <v>3048</v>
          </cell>
        </row>
        <row r="85">
          <cell r="G85" t="str">
            <v>Stenhugger</v>
          </cell>
          <cell r="H85">
            <v>8</v>
          </cell>
          <cell r="I85">
            <v>6</v>
          </cell>
          <cell r="J85">
            <v>7</v>
          </cell>
          <cell r="K85">
            <v>8</v>
          </cell>
        </row>
        <row r="86">
          <cell r="G86" t="str">
            <v>Stukkatør</v>
          </cell>
          <cell r="H86"/>
          <cell r="I86"/>
          <cell r="J86">
            <v>5</v>
          </cell>
          <cell r="K86"/>
        </row>
        <row r="87">
          <cell r="G87" t="str">
            <v>Støberitekniker</v>
          </cell>
          <cell r="H87"/>
          <cell r="I87">
            <v>9</v>
          </cell>
          <cell r="J87">
            <v>7</v>
          </cell>
          <cell r="K87">
            <v>10</v>
          </cell>
        </row>
        <row r="88">
          <cell r="G88" t="str">
            <v>Tagdækker</v>
          </cell>
          <cell r="H88">
            <v>74</v>
          </cell>
          <cell r="I88">
            <v>77</v>
          </cell>
          <cell r="J88">
            <v>46</v>
          </cell>
          <cell r="K88">
            <v>44</v>
          </cell>
        </row>
        <row r="89">
          <cell r="G89" t="str">
            <v>Tandklinikassistent</v>
          </cell>
          <cell r="H89">
            <v>664</v>
          </cell>
          <cell r="I89">
            <v>646</v>
          </cell>
          <cell r="J89">
            <v>597</v>
          </cell>
          <cell r="K89">
            <v>555</v>
          </cell>
        </row>
        <row r="90">
          <cell r="G90" t="str">
            <v xml:space="preserve">Tandtekniker </v>
          </cell>
          <cell r="H90">
            <v>29</v>
          </cell>
          <cell r="I90">
            <v>44</v>
          </cell>
          <cell r="J90">
            <v>20</v>
          </cell>
          <cell r="K90">
            <v>21</v>
          </cell>
        </row>
        <row r="91">
          <cell r="G91" t="str">
            <v>Tarmrenser</v>
          </cell>
          <cell r="H91">
            <v>21</v>
          </cell>
          <cell r="I91">
            <v>15</v>
          </cell>
          <cell r="J91">
            <v>20</v>
          </cell>
          <cell r="K91">
            <v>19</v>
          </cell>
        </row>
        <row r="92">
          <cell r="G92" t="str">
            <v>Teater-, event- og av-tekniker</v>
          </cell>
          <cell r="H92">
            <v>70</v>
          </cell>
          <cell r="I92">
            <v>61</v>
          </cell>
          <cell r="J92">
            <v>67</v>
          </cell>
          <cell r="K92">
            <v>72</v>
          </cell>
        </row>
        <row r="93">
          <cell r="G93" t="str">
            <v>Teknisk designer</v>
          </cell>
          <cell r="H93">
            <v>307</v>
          </cell>
          <cell r="I93">
            <v>299</v>
          </cell>
          <cell r="J93">
            <v>233</v>
          </cell>
          <cell r="K93">
            <v>250</v>
          </cell>
        </row>
        <row r="94">
          <cell r="G94" t="str">
            <v>Teknisk isolatør</v>
          </cell>
          <cell r="H94">
            <v>31</v>
          </cell>
          <cell r="I94">
            <v>22</v>
          </cell>
          <cell r="J94">
            <v>20</v>
          </cell>
          <cell r="K94">
            <v>22</v>
          </cell>
        </row>
        <row r="95">
          <cell r="G95" t="str">
            <v>Tjener</v>
          </cell>
          <cell r="H95">
            <v>273</v>
          </cell>
          <cell r="I95">
            <v>219</v>
          </cell>
          <cell r="J95">
            <v>204</v>
          </cell>
          <cell r="K95">
            <v>179</v>
          </cell>
        </row>
        <row r="96">
          <cell r="G96" t="str">
            <v>Togklargører</v>
          </cell>
          <cell r="H96">
            <v>17</v>
          </cell>
          <cell r="I96">
            <v>7</v>
          </cell>
          <cell r="J96">
            <v>12</v>
          </cell>
          <cell r="K96">
            <v>14</v>
          </cell>
        </row>
        <row r="97">
          <cell r="G97" t="str">
            <v>Træfagenes byggeuddannelse</v>
          </cell>
          <cell r="H97">
            <v>3765</v>
          </cell>
          <cell r="I97">
            <v>3863</v>
          </cell>
          <cell r="J97">
            <v>3715</v>
          </cell>
          <cell r="K97">
            <v>3814</v>
          </cell>
        </row>
        <row r="98">
          <cell r="G98" t="str">
            <v>Urmager</v>
          </cell>
          <cell r="H98">
            <v>29</v>
          </cell>
          <cell r="I98">
            <v>27</v>
          </cell>
          <cell r="J98">
            <v>34</v>
          </cell>
          <cell r="K98">
            <v>28</v>
          </cell>
        </row>
        <row r="99">
          <cell r="G99" t="str">
            <v>Vejgodstransportuddannelse</v>
          </cell>
          <cell r="H99">
            <v>590</v>
          </cell>
          <cell r="I99">
            <v>564</v>
          </cell>
          <cell r="J99">
            <v>509</v>
          </cell>
          <cell r="K99">
            <v>469</v>
          </cell>
        </row>
        <row r="100">
          <cell r="G100" t="str">
            <v>Veterinærsygeplejerske</v>
          </cell>
          <cell r="H100">
            <v>131</v>
          </cell>
          <cell r="I100">
            <v>147</v>
          </cell>
          <cell r="J100">
            <v>164</v>
          </cell>
          <cell r="K100">
            <v>119</v>
          </cell>
        </row>
        <row r="101">
          <cell r="G101" t="str">
            <v>VVS-energiuddannelsen</v>
          </cell>
          <cell r="H101">
            <v>896</v>
          </cell>
          <cell r="I101">
            <v>1020</v>
          </cell>
          <cell r="J101">
            <v>871</v>
          </cell>
          <cell r="K101">
            <v>813</v>
          </cell>
        </row>
        <row r="102">
          <cell r="G102" t="str">
            <v>Værktøjsuddannelsen</v>
          </cell>
          <cell r="H102">
            <v>66</v>
          </cell>
          <cell r="I102">
            <v>46</v>
          </cell>
          <cell r="J102">
            <v>55</v>
          </cell>
          <cell r="K102">
            <v>41</v>
          </cell>
        </row>
        <row r="103">
          <cell r="G103" t="str">
            <v>Webudvikler</v>
          </cell>
          <cell r="H103">
            <v>200</v>
          </cell>
          <cell r="I103">
            <v>177</v>
          </cell>
          <cell r="J103">
            <v>201</v>
          </cell>
          <cell r="K103">
            <v>189</v>
          </cell>
        </row>
        <row r="104">
          <cell r="G104" t="str">
            <v>Hovedtotal</v>
          </cell>
          <cell r="H104">
            <v>46966</v>
          </cell>
          <cell r="I104">
            <v>45345</v>
          </cell>
          <cell r="J104">
            <v>39819</v>
          </cell>
          <cell r="K104">
            <v>40327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Uddannelser"/>
      <sheetName val="Institutioner"/>
      <sheetName val="data_trep_01jan_31dec2023_20240"/>
      <sheetName val="Andel og antal"/>
    </sheetNames>
    <sheetDataSet>
      <sheetData sheetId="0"/>
      <sheetData sheetId="1"/>
      <sheetData sheetId="2"/>
      <sheetData sheetId="3"/>
      <sheetData sheetId="4">
        <row r="4">
          <cell r="I4" t="str">
            <v>Rækkenavne</v>
          </cell>
          <cell r="J4" t="str">
            <v>0 Ingen aftale</v>
          </cell>
          <cell r="K4" t="str">
            <v>1 Ingen aftale, men har haft</v>
          </cell>
          <cell r="L4" t="str">
            <v>21 Alm</v>
          </cell>
          <cell r="M4" t="str">
            <v>22 SKP</v>
          </cell>
          <cell r="N4" t="str">
            <v>Søgekø efter 3 mdr.</v>
          </cell>
          <cell r="O4" t="str">
            <v>Hovedtotal</v>
          </cell>
          <cell r="Q4" t="str">
            <v>Rækkenavne</v>
          </cell>
          <cell r="R4" t="str">
            <v>0 Ingen aftale</v>
          </cell>
          <cell r="S4" t="str">
            <v>1 Ingen aftale, men har haft</v>
          </cell>
          <cell r="T4" t="str">
            <v>21 Alm</v>
          </cell>
          <cell r="U4" t="str">
            <v>22 SKP</v>
          </cell>
          <cell r="V4" t="str">
            <v>Søgekø efter 3 mdr.</v>
          </cell>
          <cell r="W4" t="str">
            <v>Hovedtotal</v>
          </cell>
        </row>
        <row r="5">
          <cell r="I5">
            <v>15</v>
          </cell>
          <cell r="J5">
            <v>118</v>
          </cell>
          <cell r="K5">
            <v>6</v>
          </cell>
          <cell r="L5">
            <v>60</v>
          </cell>
          <cell r="M5">
            <v>3</v>
          </cell>
          <cell r="N5">
            <v>5</v>
          </cell>
          <cell r="O5">
            <v>192</v>
          </cell>
          <cell r="Q5">
            <v>15</v>
          </cell>
          <cell r="R5">
            <v>0.61458333333333337</v>
          </cell>
          <cell r="S5">
            <v>3.125E-2</v>
          </cell>
          <cell r="T5">
            <v>0.3125</v>
          </cell>
          <cell r="U5">
            <v>1.5625E-2</v>
          </cell>
          <cell r="V5">
            <v>2.6041666666666668E-2</v>
          </cell>
          <cell r="W5">
            <v>1</v>
          </cell>
        </row>
        <row r="6">
          <cell r="I6">
            <v>16</v>
          </cell>
          <cell r="J6">
            <v>117</v>
          </cell>
          <cell r="K6">
            <v>65</v>
          </cell>
          <cell r="L6">
            <v>975</v>
          </cell>
          <cell r="M6"/>
          <cell r="N6">
            <v>4</v>
          </cell>
          <cell r="O6">
            <v>1161</v>
          </cell>
          <cell r="Q6">
            <v>16</v>
          </cell>
          <cell r="R6">
            <v>0.10077519379844961</v>
          </cell>
          <cell r="S6">
            <v>5.5986218776916452E-2</v>
          </cell>
          <cell r="T6">
            <v>0.83979328165374678</v>
          </cell>
          <cell r="U6">
            <v>0</v>
          </cell>
          <cell r="V6">
            <v>3.4453057708871662E-3</v>
          </cell>
          <cell r="W6">
            <v>1</v>
          </cell>
        </row>
        <row r="7">
          <cell r="I7">
            <v>39</v>
          </cell>
          <cell r="J7">
            <v>15</v>
          </cell>
          <cell r="K7">
            <v>1</v>
          </cell>
          <cell r="L7">
            <v>24</v>
          </cell>
          <cell r="M7">
            <v>1</v>
          </cell>
          <cell r="N7"/>
          <cell r="O7">
            <v>41</v>
          </cell>
          <cell r="Q7">
            <v>39</v>
          </cell>
          <cell r="R7">
            <v>0.36585365853658536</v>
          </cell>
          <cell r="S7">
            <v>2.4390243902439025E-2</v>
          </cell>
          <cell r="T7">
            <v>0.58536585365853655</v>
          </cell>
          <cell r="U7">
            <v>2.4390243902439025E-2</v>
          </cell>
          <cell r="V7">
            <v>0</v>
          </cell>
          <cell r="W7">
            <v>1</v>
          </cell>
        </row>
        <row r="8">
          <cell r="I8">
            <v>59</v>
          </cell>
          <cell r="J8">
            <v>1</v>
          </cell>
          <cell r="K8"/>
          <cell r="L8">
            <v>6</v>
          </cell>
          <cell r="M8"/>
          <cell r="N8"/>
          <cell r="O8">
            <v>7</v>
          </cell>
          <cell r="Q8">
            <v>59</v>
          </cell>
          <cell r="R8">
            <v>0.14285714285714285</v>
          </cell>
          <cell r="S8">
            <v>0</v>
          </cell>
          <cell r="T8">
            <v>0.8571428571428571</v>
          </cell>
          <cell r="U8">
            <v>0</v>
          </cell>
          <cell r="V8">
            <v>0</v>
          </cell>
          <cell r="W8">
            <v>1</v>
          </cell>
        </row>
        <row r="9">
          <cell r="I9">
            <v>92</v>
          </cell>
          <cell r="J9">
            <v>165</v>
          </cell>
          <cell r="K9">
            <v>57</v>
          </cell>
          <cell r="L9">
            <v>843</v>
          </cell>
          <cell r="M9">
            <v>141</v>
          </cell>
          <cell r="N9">
            <v>7</v>
          </cell>
          <cell r="O9">
            <v>1213</v>
          </cell>
          <cell r="Q9">
            <v>92</v>
          </cell>
          <cell r="R9">
            <v>0.13602638087386645</v>
          </cell>
          <cell r="S9">
            <v>4.6990931574608409E-2</v>
          </cell>
          <cell r="T9">
            <v>0.69497114591920861</v>
          </cell>
          <cell r="U9">
            <v>0.11624072547403133</v>
          </cell>
          <cell r="V9">
            <v>5.7708161582852432E-3</v>
          </cell>
          <cell r="W9">
            <v>1</v>
          </cell>
        </row>
        <row r="10">
          <cell r="I10">
            <v>93</v>
          </cell>
          <cell r="J10">
            <v>13</v>
          </cell>
          <cell r="K10">
            <v>7</v>
          </cell>
          <cell r="L10">
            <v>105</v>
          </cell>
          <cell r="M10"/>
          <cell r="N10"/>
          <cell r="O10">
            <v>125</v>
          </cell>
          <cell r="Q10">
            <v>93</v>
          </cell>
          <cell r="R10">
            <v>0.104</v>
          </cell>
          <cell r="S10">
            <v>5.6000000000000001E-2</v>
          </cell>
          <cell r="T10">
            <v>0.84</v>
          </cell>
          <cell r="U10">
            <v>0</v>
          </cell>
          <cell r="V10">
            <v>0</v>
          </cell>
          <cell r="W10">
            <v>1</v>
          </cell>
        </row>
        <row r="11">
          <cell r="I11">
            <v>94</v>
          </cell>
          <cell r="J11">
            <v>2</v>
          </cell>
          <cell r="K11"/>
          <cell r="L11">
            <v>5</v>
          </cell>
          <cell r="M11"/>
          <cell r="N11"/>
          <cell r="O11">
            <v>7</v>
          </cell>
          <cell r="Q11">
            <v>94</v>
          </cell>
          <cell r="R11">
            <v>0.2857142857142857</v>
          </cell>
          <cell r="S11">
            <v>0</v>
          </cell>
          <cell r="T11">
            <v>0.7142857142857143</v>
          </cell>
          <cell r="U11">
            <v>0</v>
          </cell>
          <cell r="V11">
            <v>0</v>
          </cell>
          <cell r="W11">
            <v>1</v>
          </cell>
        </row>
        <row r="12">
          <cell r="I12">
            <v>327</v>
          </cell>
          <cell r="J12">
            <v>1</v>
          </cell>
          <cell r="K12"/>
          <cell r="L12"/>
          <cell r="M12"/>
          <cell r="N12"/>
          <cell r="O12">
            <v>1</v>
          </cell>
          <cell r="Q12">
            <v>327</v>
          </cell>
          <cell r="R12">
            <v>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1</v>
          </cell>
        </row>
        <row r="13">
          <cell r="I13">
            <v>329</v>
          </cell>
          <cell r="J13">
            <v>1</v>
          </cell>
          <cell r="K13"/>
          <cell r="L13"/>
          <cell r="M13"/>
          <cell r="N13"/>
          <cell r="O13">
            <v>1</v>
          </cell>
          <cell r="Q13">
            <v>329</v>
          </cell>
          <cell r="R13">
            <v>1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1</v>
          </cell>
        </row>
        <row r="14">
          <cell r="I14">
            <v>382</v>
          </cell>
          <cell r="J14"/>
          <cell r="K14">
            <v>5</v>
          </cell>
          <cell r="L14">
            <v>31</v>
          </cell>
          <cell r="M14"/>
          <cell r="N14"/>
          <cell r="O14">
            <v>36</v>
          </cell>
          <cell r="Q14">
            <v>382</v>
          </cell>
          <cell r="R14">
            <v>0</v>
          </cell>
          <cell r="S14">
            <v>0.1388888888888889</v>
          </cell>
          <cell r="T14">
            <v>0.86111111111111116</v>
          </cell>
          <cell r="U14">
            <v>0</v>
          </cell>
          <cell r="V14">
            <v>0</v>
          </cell>
          <cell r="W14">
            <v>1</v>
          </cell>
        </row>
        <row r="15">
          <cell r="I15">
            <v>383</v>
          </cell>
          <cell r="J15">
            <v>27</v>
          </cell>
          <cell r="K15">
            <v>11</v>
          </cell>
          <cell r="L15">
            <v>80</v>
          </cell>
          <cell r="M15">
            <v>19</v>
          </cell>
          <cell r="N15">
            <v>7</v>
          </cell>
          <cell r="O15">
            <v>144</v>
          </cell>
          <cell r="Q15">
            <v>383</v>
          </cell>
          <cell r="R15">
            <v>0.1875</v>
          </cell>
          <cell r="S15">
            <v>7.6388888888888895E-2</v>
          </cell>
          <cell r="T15">
            <v>0.55555555555555558</v>
          </cell>
          <cell r="U15">
            <v>0.13194444444444445</v>
          </cell>
          <cell r="V15">
            <v>4.8611111111111112E-2</v>
          </cell>
          <cell r="W15">
            <v>1</v>
          </cell>
        </row>
        <row r="16">
          <cell r="I16">
            <v>384</v>
          </cell>
          <cell r="J16"/>
          <cell r="K16"/>
          <cell r="L16">
            <v>9</v>
          </cell>
          <cell r="M16"/>
          <cell r="N16"/>
          <cell r="O16">
            <v>9</v>
          </cell>
          <cell r="Q16">
            <v>384</v>
          </cell>
          <cell r="R16">
            <v>0</v>
          </cell>
          <cell r="S16">
            <v>0</v>
          </cell>
          <cell r="T16">
            <v>1</v>
          </cell>
          <cell r="U16">
            <v>0</v>
          </cell>
          <cell r="V16">
            <v>0</v>
          </cell>
          <cell r="W16">
            <v>1</v>
          </cell>
        </row>
        <row r="17">
          <cell r="I17">
            <v>431</v>
          </cell>
          <cell r="J17"/>
          <cell r="K17"/>
          <cell r="L17">
            <v>9</v>
          </cell>
          <cell r="M17"/>
          <cell r="N17"/>
          <cell r="O17">
            <v>9</v>
          </cell>
          <cell r="Q17">
            <v>431</v>
          </cell>
          <cell r="R17">
            <v>0</v>
          </cell>
          <cell r="S17">
            <v>0</v>
          </cell>
          <cell r="T17">
            <v>1</v>
          </cell>
          <cell r="U17">
            <v>0</v>
          </cell>
          <cell r="V17">
            <v>0</v>
          </cell>
          <cell r="W17">
            <v>1</v>
          </cell>
        </row>
        <row r="18">
          <cell r="I18">
            <v>1110</v>
          </cell>
          <cell r="J18">
            <v>77</v>
          </cell>
          <cell r="K18">
            <v>37</v>
          </cell>
          <cell r="L18">
            <v>622</v>
          </cell>
          <cell r="M18">
            <v>13</v>
          </cell>
          <cell r="N18">
            <v>1</v>
          </cell>
          <cell r="O18">
            <v>750</v>
          </cell>
          <cell r="Q18">
            <v>1110</v>
          </cell>
          <cell r="R18">
            <v>0.10266666666666667</v>
          </cell>
          <cell r="S18">
            <v>4.9333333333333333E-2</v>
          </cell>
          <cell r="T18">
            <v>0.82933333333333337</v>
          </cell>
          <cell r="U18">
            <v>1.7333333333333333E-2</v>
          </cell>
          <cell r="V18">
            <v>1.3333333333333333E-3</v>
          </cell>
          <cell r="W18">
            <v>1</v>
          </cell>
        </row>
        <row r="19">
          <cell r="I19">
            <v>1125</v>
          </cell>
          <cell r="J19"/>
          <cell r="K19"/>
          <cell r="L19">
            <v>43</v>
          </cell>
          <cell r="M19">
            <v>1</v>
          </cell>
          <cell r="N19">
            <v>1</v>
          </cell>
          <cell r="O19">
            <v>45</v>
          </cell>
          <cell r="Q19">
            <v>1125</v>
          </cell>
          <cell r="R19">
            <v>0</v>
          </cell>
          <cell r="S19">
            <v>0</v>
          </cell>
          <cell r="T19">
            <v>0.9555555555555556</v>
          </cell>
          <cell r="U19">
            <v>2.2222222222222223E-2</v>
          </cell>
          <cell r="V19">
            <v>2.2222222222222223E-2</v>
          </cell>
          <cell r="W19">
            <v>1</v>
          </cell>
        </row>
        <row r="20">
          <cell r="I20">
            <v>1130</v>
          </cell>
          <cell r="J20"/>
          <cell r="K20">
            <v>1</v>
          </cell>
          <cell r="L20">
            <v>6</v>
          </cell>
          <cell r="M20"/>
          <cell r="N20"/>
          <cell r="O20">
            <v>7</v>
          </cell>
          <cell r="Q20">
            <v>1130</v>
          </cell>
          <cell r="R20">
            <v>0</v>
          </cell>
          <cell r="S20">
            <v>0.14285714285714285</v>
          </cell>
          <cell r="T20">
            <v>0.8571428571428571</v>
          </cell>
          <cell r="U20">
            <v>0</v>
          </cell>
          <cell r="V20">
            <v>0</v>
          </cell>
          <cell r="W20">
            <v>1</v>
          </cell>
        </row>
        <row r="21">
          <cell r="I21">
            <v>1140</v>
          </cell>
          <cell r="J21">
            <v>2</v>
          </cell>
          <cell r="K21">
            <v>1</v>
          </cell>
          <cell r="L21">
            <v>9</v>
          </cell>
          <cell r="M21"/>
          <cell r="N21">
            <v>1</v>
          </cell>
          <cell r="O21">
            <v>13</v>
          </cell>
          <cell r="Q21">
            <v>1140</v>
          </cell>
          <cell r="R21">
            <v>0.15384615384615385</v>
          </cell>
          <cell r="S21">
            <v>7.6923076923076927E-2</v>
          </cell>
          <cell r="T21">
            <v>0.69230769230769229</v>
          </cell>
          <cell r="U21">
            <v>0</v>
          </cell>
          <cell r="V21">
            <v>7.6923076923076927E-2</v>
          </cell>
          <cell r="W21">
            <v>1</v>
          </cell>
        </row>
        <row r="22">
          <cell r="I22">
            <v>1145</v>
          </cell>
          <cell r="J22">
            <v>18</v>
          </cell>
          <cell r="K22">
            <v>17</v>
          </cell>
          <cell r="L22">
            <v>378</v>
          </cell>
          <cell r="M22">
            <v>41</v>
          </cell>
          <cell r="N22"/>
          <cell r="O22">
            <v>454</v>
          </cell>
          <cell r="Q22">
            <v>1145</v>
          </cell>
          <cell r="R22">
            <v>3.9647577092511016E-2</v>
          </cell>
          <cell r="S22">
            <v>3.7444933920704845E-2</v>
          </cell>
          <cell r="T22">
            <v>0.83259911894273131</v>
          </cell>
          <cell r="U22">
            <v>9.0308370044052858E-2</v>
          </cell>
          <cell r="V22">
            <v>0</v>
          </cell>
          <cell r="W22">
            <v>1</v>
          </cell>
        </row>
        <row r="23">
          <cell r="I23">
            <v>1155</v>
          </cell>
          <cell r="J23">
            <v>1</v>
          </cell>
          <cell r="K23"/>
          <cell r="L23">
            <v>14</v>
          </cell>
          <cell r="M23"/>
          <cell r="N23"/>
          <cell r="O23">
            <v>15</v>
          </cell>
          <cell r="Q23">
            <v>1155</v>
          </cell>
          <cell r="R23">
            <v>6.6666666666666666E-2</v>
          </cell>
          <cell r="S23">
            <v>0</v>
          </cell>
          <cell r="T23">
            <v>0.93333333333333335</v>
          </cell>
          <cell r="U23">
            <v>0</v>
          </cell>
          <cell r="V23">
            <v>0</v>
          </cell>
          <cell r="W23">
            <v>1</v>
          </cell>
        </row>
        <row r="24">
          <cell r="I24">
            <v>1160</v>
          </cell>
          <cell r="J24">
            <v>4</v>
          </cell>
          <cell r="K24">
            <v>1</v>
          </cell>
          <cell r="L24">
            <v>41</v>
          </cell>
          <cell r="M24">
            <v>3</v>
          </cell>
          <cell r="N24"/>
          <cell r="O24">
            <v>49</v>
          </cell>
          <cell r="Q24">
            <v>1160</v>
          </cell>
          <cell r="R24">
            <v>8.1632653061224483E-2</v>
          </cell>
          <cell r="S24">
            <v>2.0408163265306121E-2</v>
          </cell>
          <cell r="T24">
            <v>0.83673469387755106</v>
          </cell>
          <cell r="U24">
            <v>6.1224489795918366E-2</v>
          </cell>
          <cell r="V24">
            <v>0</v>
          </cell>
          <cell r="W24">
            <v>1</v>
          </cell>
        </row>
        <row r="25">
          <cell r="I25">
            <v>1170</v>
          </cell>
          <cell r="J25">
            <v>8</v>
          </cell>
          <cell r="K25"/>
          <cell r="L25">
            <v>24</v>
          </cell>
          <cell r="M25">
            <v>4</v>
          </cell>
          <cell r="N25"/>
          <cell r="O25">
            <v>36</v>
          </cell>
          <cell r="Q25">
            <v>1170</v>
          </cell>
          <cell r="R25">
            <v>0.22222222222222221</v>
          </cell>
          <cell r="S25">
            <v>0</v>
          </cell>
          <cell r="T25">
            <v>0.66666666666666663</v>
          </cell>
          <cell r="U25">
            <v>0.1111111111111111</v>
          </cell>
          <cell r="V25">
            <v>0</v>
          </cell>
          <cell r="W25">
            <v>1</v>
          </cell>
        </row>
        <row r="26">
          <cell r="I26">
            <v>1180</v>
          </cell>
          <cell r="J26">
            <v>10</v>
          </cell>
          <cell r="K26">
            <v>7</v>
          </cell>
          <cell r="L26">
            <v>62</v>
          </cell>
          <cell r="M26">
            <v>9</v>
          </cell>
          <cell r="N26"/>
          <cell r="O26">
            <v>88</v>
          </cell>
          <cell r="Q26">
            <v>1180</v>
          </cell>
          <cell r="R26">
            <v>0.11363636363636363</v>
          </cell>
          <cell r="S26">
            <v>7.9545454545454544E-2</v>
          </cell>
          <cell r="T26">
            <v>0.70454545454545459</v>
          </cell>
          <cell r="U26">
            <v>0.10227272727272728</v>
          </cell>
          <cell r="V26">
            <v>0</v>
          </cell>
          <cell r="W26">
            <v>1</v>
          </cell>
        </row>
        <row r="27">
          <cell r="I27">
            <v>1190</v>
          </cell>
          <cell r="J27">
            <v>27</v>
          </cell>
          <cell r="K27">
            <v>11</v>
          </cell>
          <cell r="L27">
            <v>233</v>
          </cell>
          <cell r="M27">
            <v>9</v>
          </cell>
          <cell r="N27">
            <v>4</v>
          </cell>
          <cell r="O27">
            <v>284</v>
          </cell>
          <cell r="Q27">
            <v>1190</v>
          </cell>
          <cell r="R27">
            <v>9.5070422535211266E-2</v>
          </cell>
          <cell r="S27">
            <v>3.873239436619718E-2</v>
          </cell>
          <cell r="T27">
            <v>0.82042253521126762</v>
          </cell>
          <cell r="U27">
            <v>3.1690140845070422E-2</v>
          </cell>
          <cell r="V27">
            <v>1.4084507042253521E-2</v>
          </cell>
          <cell r="W27">
            <v>1</v>
          </cell>
        </row>
        <row r="28">
          <cell r="I28">
            <v>1195</v>
          </cell>
          <cell r="J28"/>
          <cell r="K28"/>
          <cell r="L28">
            <v>1</v>
          </cell>
          <cell r="M28"/>
          <cell r="N28"/>
          <cell r="O28">
            <v>1</v>
          </cell>
          <cell r="Q28">
            <v>1195</v>
          </cell>
          <cell r="R28">
            <v>0</v>
          </cell>
          <cell r="S28">
            <v>0</v>
          </cell>
          <cell r="T28">
            <v>1</v>
          </cell>
          <cell r="U28">
            <v>0</v>
          </cell>
          <cell r="V28">
            <v>0</v>
          </cell>
          <cell r="W28">
            <v>1</v>
          </cell>
        </row>
        <row r="29">
          <cell r="I29">
            <v>1205</v>
          </cell>
          <cell r="J29">
            <v>168</v>
          </cell>
          <cell r="K29">
            <v>18</v>
          </cell>
          <cell r="L29">
            <v>435</v>
          </cell>
          <cell r="M29">
            <v>261</v>
          </cell>
          <cell r="N29">
            <v>8</v>
          </cell>
          <cell r="O29">
            <v>890</v>
          </cell>
          <cell r="Q29">
            <v>1205</v>
          </cell>
          <cell r="R29">
            <v>0.18876404494382024</v>
          </cell>
          <cell r="S29">
            <v>2.0224719101123594E-2</v>
          </cell>
          <cell r="T29">
            <v>0.4887640449438202</v>
          </cell>
          <cell r="U29">
            <v>0.29325842696629212</v>
          </cell>
          <cell r="V29">
            <v>8.988764044943821E-3</v>
          </cell>
          <cell r="W29">
            <v>1</v>
          </cell>
        </row>
        <row r="30">
          <cell r="I30">
            <v>1210</v>
          </cell>
          <cell r="J30">
            <v>7</v>
          </cell>
          <cell r="K30">
            <v>1</v>
          </cell>
          <cell r="L30">
            <v>46</v>
          </cell>
          <cell r="M30">
            <v>9</v>
          </cell>
          <cell r="N30">
            <v>2</v>
          </cell>
          <cell r="O30">
            <v>65</v>
          </cell>
          <cell r="Q30">
            <v>1210</v>
          </cell>
          <cell r="R30">
            <v>0.1076923076923077</v>
          </cell>
          <cell r="S30">
            <v>1.5384615384615385E-2</v>
          </cell>
          <cell r="T30">
            <v>0.70769230769230773</v>
          </cell>
          <cell r="U30">
            <v>0.13846153846153847</v>
          </cell>
          <cell r="V30">
            <v>3.0769230769230771E-2</v>
          </cell>
          <cell r="W30">
            <v>1</v>
          </cell>
        </row>
        <row r="31">
          <cell r="I31">
            <v>1220</v>
          </cell>
          <cell r="J31">
            <v>23</v>
          </cell>
          <cell r="K31">
            <v>6</v>
          </cell>
          <cell r="L31">
            <v>199</v>
          </cell>
          <cell r="M31">
            <v>23</v>
          </cell>
          <cell r="N31">
            <v>3</v>
          </cell>
          <cell r="O31">
            <v>254</v>
          </cell>
          <cell r="Q31">
            <v>1220</v>
          </cell>
          <cell r="R31">
            <v>9.055118110236221E-2</v>
          </cell>
          <cell r="S31">
            <v>2.3622047244094488E-2</v>
          </cell>
          <cell r="T31">
            <v>0.78346456692913391</v>
          </cell>
          <cell r="U31">
            <v>9.055118110236221E-2</v>
          </cell>
          <cell r="V31">
            <v>1.1811023622047244E-2</v>
          </cell>
          <cell r="W31">
            <v>1</v>
          </cell>
        </row>
        <row r="32">
          <cell r="I32">
            <v>1235</v>
          </cell>
          <cell r="J32">
            <v>8</v>
          </cell>
          <cell r="K32">
            <v>6</v>
          </cell>
          <cell r="L32">
            <v>169</v>
          </cell>
          <cell r="M32">
            <v>6</v>
          </cell>
          <cell r="N32"/>
          <cell r="O32">
            <v>189</v>
          </cell>
          <cell r="Q32">
            <v>1235</v>
          </cell>
          <cell r="R32">
            <v>4.2328042328042326E-2</v>
          </cell>
          <cell r="S32">
            <v>3.1746031746031744E-2</v>
          </cell>
          <cell r="T32">
            <v>0.89417989417989419</v>
          </cell>
          <cell r="U32">
            <v>3.1746031746031744E-2</v>
          </cell>
          <cell r="V32">
            <v>0</v>
          </cell>
          <cell r="W32">
            <v>1</v>
          </cell>
        </row>
        <row r="33">
          <cell r="I33">
            <v>1250</v>
          </cell>
          <cell r="J33">
            <v>2</v>
          </cell>
          <cell r="K33">
            <v>7</v>
          </cell>
          <cell r="L33">
            <v>92</v>
          </cell>
          <cell r="M33">
            <v>1</v>
          </cell>
          <cell r="N33"/>
          <cell r="O33">
            <v>102</v>
          </cell>
          <cell r="Q33">
            <v>1250</v>
          </cell>
          <cell r="R33">
            <v>1.9607843137254902E-2</v>
          </cell>
          <cell r="S33">
            <v>6.8627450980392163E-2</v>
          </cell>
          <cell r="T33">
            <v>0.90196078431372551</v>
          </cell>
          <cell r="U33">
            <v>9.8039215686274508E-3</v>
          </cell>
          <cell r="V33">
            <v>0</v>
          </cell>
          <cell r="W33">
            <v>1</v>
          </cell>
        </row>
        <row r="34">
          <cell r="I34">
            <v>1255</v>
          </cell>
          <cell r="J34">
            <v>6</v>
          </cell>
          <cell r="K34"/>
          <cell r="L34">
            <v>5</v>
          </cell>
          <cell r="M34">
            <v>1</v>
          </cell>
          <cell r="N34"/>
          <cell r="O34">
            <v>12</v>
          </cell>
          <cell r="Q34">
            <v>1255</v>
          </cell>
          <cell r="R34">
            <v>0.5</v>
          </cell>
          <cell r="S34">
            <v>0</v>
          </cell>
          <cell r="T34">
            <v>0.41666666666666669</v>
          </cell>
          <cell r="U34">
            <v>8.3333333333333329E-2</v>
          </cell>
          <cell r="V34">
            <v>0</v>
          </cell>
          <cell r="W34">
            <v>1</v>
          </cell>
        </row>
        <row r="35">
          <cell r="I35">
            <v>1260</v>
          </cell>
          <cell r="J35">
            <v>7</v>
          </cell>
          <cell r="K35">
            <v>4</v>
          </cell>
          <cell r="L35">
            <v>72</v>
          </cell>
          <cell r="M35">
            <v>7</v>
          </cell>
          <cell r="N35"/>
          <cell r="O35">
            <v>90</v>
          </cell>
          <cell r="Q35">
            <v>1260</v>
          </cell>
          <cell r="R35">
            <v>7.7777777777777779E-2</v>
          </cell>
          <cell r="S35">
            <v>4.4444444444444446E-2</v>
          </cell>
          <cell r="T35">
            <v>0.8</v>
          </cell>
          <cell r="U35">
            <v>7.7777777777777779E-2</v>
          </cell>
          <cell r="V35">
            <v>0</v>
          </cell>
          <cell r="W35">
            <v>1</v>
          </cell>
        </row>
        <row r="36">
          <cell r="I36">
            <v>1270</v>
          </cell>
          <cell r="J36">
            <v>12</v>
          </cell>
          <cell r="K36"/>
          <cell r="L36">
            <v>14</v>
          </cell>
          <cell r="M36"/>
          <cell r="N36">
            <v>3</v>
          </cell>
          <cell r="O36">
            <v>29</v>
          </cell>
          <cell r="Q36">
            <v>1270</v>
          </cell>
          <cell r="R36">
            <v>0.41379310344827586</v>
          </cell>
          <cell r="S36">
            <v>0</v>
          </cell>
          <cell r="T36">
            <v>0.48275862068965519</v>
          </cell>
          <cell r="U36">
            <v>0</v>
          </cell>
          <cell r="V36">
            <v>0.10344827586206896</v>
          </cell>
          <cell r="W36">
            <v>1</v>
          </cell>
        </row>
        <row r="37">
          <cell r="I37">
            <v>1280</v>
          </cell>
          <cell r="J37">
            <v>26</v>
          </cell>
          <cell r="K37"/>
          <cell r="L37">
            <v>10</v>
          </cell>
          <cell r="M37">
            <v>1</v>
          </cell>
          <cell r="N37">
            <v>3</v>
          </cell>
          <cell r="O37">
            <v>40</v>
          </cell>
          <cell r="Q37">
            <v>1280</v>
          </cell>
          <cell r="R37">
            <v>0.65</v>
          </cell>
          <cell r="S37">
            <v>0</v>
          </cell>
          <cell r="T37">
            <v>0.25</v>
          </cell>
          <cell r="U37">
            <v>2.5000000000000001E-2</v>
          </cell>
          <cell r="V37">
            <v>7.4999999999999997E-2</v>
          </cell>
          <cell r="W37">
            <v>1</v>
          </cell>
        </row>
        <row r="38">
          <cell r="I38">
            <v>1300</v>
          </cell>
          <cell r="J38">
            <v>1</v>
          </cell>
          <cell r="K38">
            <v>1</v>
          </cell>
          <cell r="L38">
            <v>43</v>
          </cell>
          <cell r="M38">
            <v>3</v>
          </cell>
          <cell r="N38"/>
          <cell r="O38">
            <v>48</v>
          </cell>
          <cell r="Q38">
            <v>1300</v>
          </cell>
          <cell r="R38">
            <v>2.0833333333333332E-2</v>
          </cell>
          <cell r="S38">
            <v>2.0833333333333332E-2</v>
          </cell>
          <cell r="T38">
            <v>0.89583333333333337</v>
          </cell>
          <cell r="U38">
            <v>6.25E-2</v>
          </cell>
          <cell r="V38">
            <v>0</v>
          </cell>
          <cell r="W38">
            <v>1</v>
          </cell>
        </row>
        <row r="39">
          <cell r="I39">
            <v>1315</v>
          </cell>
          <cell r="J39">
            <v>11</v>
          </cell>
          <cell r="K39">
            <v>1</v>
          </cell>
          <cell r="L39">
            <v>20</v>
          </cell>
          <cell r="M39"/>
          <cell r="N39">
            <v>6</v>
          </cell>
          <cell r="O39">
            <v>38</v>
          </cell>
          <cell r="Q39">
            <v>1315</v>
          </cell>
          <cell r="R39">
            <v>0.28947368421052633</v>
          </cell>
          <cell r="S39">
            <v>2.6315789473684209E-2</v>
          </cell>
          <cell r="T39">
            <v>0.52631578947368418</v>
          </cell>
          <cell r="U39">
            <v>0</v>
          </cell>
          <cell r="V39">
            <v>0.15789473684210525</v>
          </cell>
          <cell r="W39">
            <v>1</v>
          </cell>
        </row>
        <row r="40">
          <cell r="I40">
            <v>1325</v>
          </cell>
          <cell r="J40">
            <v>2</v>
          </cell>
          <cell r="K40">
            <v>1</v>
          </cell>
          <cell r="L40">
            <v>40</v>
          </cell>
          <cell r="M40">
            <v>1</v>
          </cell>
          <cell r="N40"/>
          <cell r="O40">
            <v>44</v>
          </cell>
          <cell r="Q40">
            <v>1325</v>
          </cell>
          <cell r="R40">
            <v>4.5454545454545456E-2</v>
          </cell>
          <cell r="S40">
            <v>2.2727272727272728E-2</v>
          </cell>
          <cell r="T40">
            <v>0.90909090909090906</v>
          </cell>
          <cell r="U40">
            <v>2.2727272727272728E-2</v>
          </cell>
          <cell r="V40">
            <v>0</v>
          </cell>
          <cell r="W40">
            <v>1</v>
          </cell>
        </row>
        <row r="41">
          <cell r="I41">
            <v>1330</v>
          </cell>
          <cell r="J41">
            <v>37</v>
          </cell>
          <cell r="K41">
            <v>3</v>
          </cell>
          <cell r="L41">
            <v>15</v>
          </cell>
          <cell r="M41"/>
          <cell r="N41">
            <v>1</v>
          </cell>
          <cell r="O41">
            <v>56</v>
          </cell>
          <cell r="Q41">
            <v>1330</v>
          </cell>
          <cell r="R41">
            <v>0.6607142857142857</v>
          </cell>
          <cell r="S41">
            <v>5.3571428571428568E-2</v>
          </cell>
          <cell r="T41">
            <v>0.26785714285714285</v>
          </cell>
          <cell r="U41">
            <v>0</v>
          </cell>
          <cell r="V41">
            <v>1.7857142857142856E-2</v>
          </cell>
          <cell r="W41">
            <v>1</v>
          </cell>
        </row>
        <row r="42">
          <cell r="I42">
            <v>1335</v>
          </cell>
          <cell r="J42">
            <v>47</v>
          </cell>
          <cell r="K42">
            <v>8</v>
          </cell>
          <cell r="L42">
            <v>230</v>
          </cell>
          <cell r="M42">
            <v>51</v>
          </cell>
          <cell r="N42">
            <v>3</v>
          </cell>
          <cell r="O42">
            <v>339</v>
          </cell>
          <cell r="Q42">
            <v>1335</v>
          </cell>
          <cell r="R42">
            <v>0.13864306784660768</v>
          </cell>
          <cell r="S42">
            <v>2.359882005899705E-2</v>
          </cell>
          <cell r="T42">
            <v>0.67846607669616521</v>
          </cell>
          <cell r="U42">
            <v>0.15044247787610621</v>
          </cell>
          <cell r="V42">
            <v>8.8495575221238937E-3</v>
          </cell>
          <cell r="W42">
            <v>1</v>
          </cell>
        </row>
        <row r="43">
          <cell r="I43">
            <v>1340</v>
          </cell>
          <cell r="J43">
            <v>1</v>
          </cell>
          <cell r="K43">
            <v>2</v>
          </cell>
          <cell r="L43">
            <v>35</v>
          </cell>
          <cell r="M43"/>
          <cell r="N43"/>
          <cell r="O43">
            <v>38</v>
          </cell>
          <cell r="Q43">
            <v>1340</v>
          </cell>
          <cell r="R43">
            <v>2.6315789473684209E-2</v>
          </cell>
          <cell r="S43">
            <v>5.2631578947368418E-2</v>
          </cell>
          <cell r="T43">
            <v>0.92105263157894735</v>
          </cell>
          <cell r="U43">
            <v>0</v>
          </cell>
          <cell r="V43">
            <v>0</v>
          </cell>
          <cell r="W43">
            <v>1</v>
          </cell>
        </row>
        <row r="44">
          <cell r="I44">
            <v>1350</v>
          </cell>
          <cell r="J44">
            <v>78</v>
          </cell>
          <cell r="K44">
            <v>30</v>
          </cell>
          <cell r="L44">
            <v>430</v>
          </cell>
          <cell r="M44">
            <v>54</v>
          </cell>
          <cell r="N44">
            <v>5</v>
          </cell>
          <cell r="O44">
            <v>597</v>
          </cell>
          <cell r="Q44">
            <v>1350</v>
          </cell>
          <cell r="R44">
            <v>0.1306532663316583</v>
          </cell>
          <cell r="S44">
            <v>5.0251256281407038E-2</v>
          </cell>
          <cell r="T44">
            <v>0.72026800670016755</v>
          </cell>
          <cell r="U44">
            <v>9.0452261306532666E-2</v>
          </cell>
          <cell r="V44">
            <v>8.3752093802345051E-3</v>
          </cell>
          <cell r="W44">
            <v>1</v>
          </cell>
        </row>
        <row r="45">
          <cell r="I45">
            <v>1355</v>
          </cell>
          <cell r="J45">
            <v>1</v>
          </cell>
          <cell r="K45">
            <v>1</v>
          </cell>
          <cell r="L45">
            <v>38</v>
          </cell>
          <cell r="M45"/>
          <cell r="N45"/>
          <cell r="O45">
            <v>40</v>
          </cell>
          <cell r="Q45">
            <v>1355</v>
          </cell>
          <cell r="R45">
            <v>2.5000000000000001E-2</v>
          </cell>
          <cell r="S45">
            <v>2.5000000000000001E-2</v>
          </cell>
          <cell r="T45">
            <v>0.95</v>
          </cell>
          <cell r="U45">
            <v>0</v>
          </cell>
          <cell r="V45">
            <v>0</v>
          </cell>
          <cell r="W45">
            <v>1</v>
          </cell>
        </row>
        <row r="46">
          <cell r="I46">
            <v>1360</v>
          </cell>
          <cell r="J46">
            <v>1</v>
          </cell>
          <cell r="K46"/>
          <cell r="L46">
            <v>6</v>
          </cell>
          <cell r="M46"/>
          <cell r="N46"/>
          <cell r="O46">
            <v>7</v>
          </cell>
          <cell r="Q46">
            <v>1360</v>
          </cell>
          <cell r="R46">
            <v>0.14285714285714285</v>
          </cell>
          <cell r="S46">
            <v>0</v>
          </cell>
          <cell r="T46">
            <v>0.8571428571428571</v>
          </cell>
          <cell r="U46">
            <v>0</v>
          </cell>
          <cell r="V46">
            <v>0</v>
          </cell>
          <cell r="W46">
            <v>1</v>
          </cell>
        </row>
        <row r="47">
          <cell r="I47">
            <v>1370</v>
          </cell>
          <cell r="J47">
            <v>2</v>
          </cell>
          <cell r="K47"/>
          <cell r="L47">
            <v>3</v>
          </cell>
          <cell r="M47"/>
          <cell r="N47"/>
          <cell r="O47">
            <v>5</v>
          </cell>
          <cell r="Q47">
            <v>1370</v>
          </cell>
          <cell r="R47">
            <v>0.4</v>
          </cell>
          <cell r="S47">
            <v>0</v>
          </cell>
          <cell r="T47">
            <v>0.6</v>
          </cell>
          <cell r="U47">
            <v>0</v>
          </cell>
          <cell r="V47">
            <v>0</v>
          </cell>
          <cell r="W47">
            <v>1</v>
          </cell>
        </row>
        <row r="48">
          <cell r="I48">
            <v>1380</v>
          </cell>
          <cell r="J48">
            <v>27</v>
          </cell>
          <cell r="K48">
            <v>27</v>
          </cell>
          <cell r="L48">
            <v>340</v>
          </cell>
          <cell r="M48">
            <v>1</v>
          </cell>
          <cell r="N48">
            <v>3</v>
          </cell>
          <cell r="O48">
            <v>398</v>
          </cell>
          <cell r="Q48">
            <v>1380</v>
          </cell>
          <cell r="R48">
            <v>6.78391959798995E-2</v>
          </cell>
          <cell r="S48">
            <v>6.78391959798995E-2</v>
          </cell>
          <cell r="T48">
            <v>0.85427135678391963</v>
          </cell>
          <cell r="U48">
            <v>2.5125628140703518E-3</v>
          </cell>
          <cell r="V48">
            <v>7.537688442211055E-3</v>
          </cell>
          <cell r="W48">
            <v>1</v>
          </cell>
        </row>
        <row r="49">
          <cell r="I49">
            <v>1390</v>
          </cell>
          <cell r="J49">
            <v>574</v>
          </cell>
          <cell r="K49">
            <v>129</v>
          </cell>
          <cell r="L49">
            <v>2009</v>
          </cell>
          <cell r="M49">
            <v>522</v>
          </cell>
          <cell r="N49">
            <v>27</v>
          </cell>
          <cell r="O49">
            <v>3261</v>
          </cell>
          <cell r="Q49">
            <v>1390</v>
          </cell>
          <cell r="R49">
            <v>0.17601962588163139</v>
          </cell>
          <cell r="S49">
            <v>3.9558417663293467E-2</v>
          </cell>
          <cell r="T49">
            <v>0.6160686905857099</v>
          </cell>
          <cell r="U49">
            <v>0.16007359705611776</v>
          </cell>
          <cell r="V49">
            <v>8.2796688132474698E-3</v>
          </cell>
          <cell r="W49">
            <v>1</v>
          </cell>
        </row>
        <row r="50">
          <cell r="I50">
            <v>1405</v>
          </cell>
          <cell r="J50"/>
          <cell r="K50">
            <v>5</v>
          </cell>
          <cell r="L50">
            <v>14</v>
          </cell>
          <cell r="M50"/>
          <cell r="N50"/>
          <cell r="O50">
            <v>19</v>
          </cell>
          <cell r="Q50">
            <v>1405</v>
          </cell>
          <cell r="R50">
            <v>0</v>
          </cell>
          <cell r="S50">
            <v>0.26315789473684209</v>
          </cell>
          <cell r="T50">
            <v>0.73684210526315785</v>
          </cell>
          <cell r="U50">
            <v>0</v>
          </cell>
          <cell r="V50">
            <v>0</v>
          </cell>
          <cell r="W50">
            <v>1</v>
          </cell>
        </row>
        <row r="51">
          <cell r="I51">
            <v>1411</v>
          </cell>
          <cell r="J51">
            <v>94</v>
          </cell>
          <cell r="K51">
            <v>4</v>
          </cell>
          <cell r="L51">
            <v>102</v>
          </cell>
          <cell r="M51">
            <v>64</v>
          </cell>
          <cell r="N51">
            <v>1</v>
          </cell>
          <cell r="O51">
            <v>265</v>
          </cell>
          <cell r="Q51">
            <v>1411</v>
          </cell>
          <cell r="R51">
            <v>0.35471698113207545</v>
          </cell>
          <cell r="S51">
            <v>1.509433962264151E-2</v>
          </cell>
          <cell r="T51">
            <v>0.38490566037735852</v>
          </cell>
          <cell r="U51">
            <v>0.24150943396226415</v>
          </cell>
          <cell r="V51">
            <v>3.7735849056603774E-3</v>
          </cell>
          <cell r="W51">
            <v>1</v>
          </cell>
        </row>
        <row r="52">
          <cell r="I52">
            <v>1412</v>
          </cell>
          <cell r="J52">
            <v>21</v>
          </cell>
          <cell r="K52">
            <v>10</v>
          </cell>
          <cell r="L52">
            <v>45</v>
          </cell>
          <cell r="M52">
            <v>40</v>
          </cell>
          <cell r="N52"/>
          <cell r="O52">
            <v>116</v>
          </cell>
          <cell r="Q52">
            <v>1412</v>
          </cell>
          <cell r="R52">
            <v>0.18103448275862069</v>
          </cell>
          <cell r="S52">
            <v>8.6206896551724144E-2</v>
          </cell>
          <cell r="T52">
            <v>0.38793103448275862</v>
          </cell>
          <cell r="U52">
            <v>0.34482758620689657</v>
          </cell>
          <cell r="V52">
            <v>0</v>
          </cell>
          <cell r="W52">
            <v>1</v>
          </cell>
        </row>
        <row r="53">
          <cell r="I53">
            <v>1415</v>
          </cell>
          <cell r="J53">
            <v>19</v>
          </cell>
          <cell r="K53">
            <v>4</v>
          </cell>
          <cell r="L53">
            <v>69</v>
          </cell>
          <cell r="M53">
            <v>6</v>
          </cell>
          <cell r="N53">
            <v>3</v>
          </cell>
          <cell r="O53">
            <v>101</v>
          </cell>
          <cell r="Q53">
            <v>1415</v>
          </cell>
          <cell r="R53">
            <v>0.18811881188118812</v>
          </cell>
          <cell r="S53">
            <v>3.9603960396039604E-2</v>
          </cell>
          <cell r="T53">
            <v>0.68316831683168322</v>
          </cell>
          <cell r="U53">
            <v>5.9405940594059403E-2</v>
          </cell>
          <cell r="V53">
            <v>2.9702970297029702E-2</v>
          </cell>
          <cell r="W53">
            <v>1</v>
          </cell>
        </row>
        <row r="54">
          <cell r="I54">
            <v>1420</v>
          </cell>
          <cell r="J54">
            <v>87</v>
          </cell>
          <cell r="K54">
            <v>37</v>
          </cell>
          <cell r="L54">
            <v>552</v>
          </cell>
          <cell r="M54">
            <v>22</v>
          </cell>
          <cell r="N54">
            <v>2</v>
          </cell>
          <cell r="O54">
            <v>700</v>
          </cell>
          <cell r="Q54">
            <v>1420</v>
          </cell>
          <cell r="R54">
            <v>0.12428571428571429</v>
          </cell>
          <cell r="S54">
            <v>5.2857142857142859E-2</v>
          </cell>
          <cell r="T54">
            <v>0.78857142857142859</v>
          </cell>
          <cell r="U54">
            <v>3.1428571428571431E-2</v>
          </cell>
          <cell r="V54">
            <v>2.8571428571428571E-3</v>
          </cell>
          <cell r="W54">
            <v>1</v>
          </cell>
        </row>
        <row r="55">
          <cell r="I55">
            <v>1425</v>
          </cell>
          <cell r="J55"/>
          <cell r="K55">
            <v>1</v>
          </cell>
          <cell r="L55">
            <v>18</v>
          </cell>
          <cell r="M55"/>
          <cell r="N55"/>
          <cell r="O55">
            <v>19</v>
          </cell>
          <cell r="Q55">
            <v>1425</v>
          </cell>
          <cell r="R55">
            <v>0</v>
          </cell>
          <cell r="S55">
            <v>5.2631578947368418E-2</v>
          </cell>
          <cell r="T55">
            <v>0.94736842105263153</v>
          </cell>
          <cell r="U55">
            <v>0</v>
          </cell>
          <cell r="V55">
            <v>0</v>
          </cell>
          <cell r="W55">
            <v>1</v>
          </cell>
        </row>
        <row r="56">
          <cell r="I56">
            <v>1430</v>
          </cell>
          <cell r="J56">
            <v>237</v>
          </cell>
          <cell r="K56">
            <v>64</v>
          </cell>
          <cell r="L56">
            <v>1362</v>
          </cell>
          <cell r="M56">
            <v>138</v>
          </cell>
          <cell r="N56">
            <v>12</v>
          </cell>
          <cell r="O56">
            <v>1813</v>
          </cell>
          <cell r="Q56">
            <v>1430</v>
          </cell>
          <cell r="R56">
            <v>0.13072255929398788</v>
          </cell>
          <cell r="S56">
            <v>3.5300606729178161E-2</v>
          </cell>
          <cell r="T56">
            <v>0.75124103695532263</v>
          </cell>
          <cell r="U56">
            <v>7.6116933259790409E-2</v>
          </cell>
          <cell r="V56">
            <v>6.6188637617209042E-3</v>
          </cell>
          <cell r="W56">
            <v>1</v>
          </cell>
        </row>
        <row r="57">
          <cell r="I57">
            <v>1435</v>
          </cell>
          <cell r="J57"/>
          <cell r="K57"/>
          <cell r="L57">
            <v>1</v>
          </cell>
          <cell r="M57"/>
          <cell r="N57"/>
          <cell r="O57">
            <v>1</v>
          </cell>
          <cell r="Q57">
            <v>1435</v>
          </cell>
          <cell r="R57">
            <v>0</v>
          </cell>
          <cell r="S57">
            <v>0</v>
          </cell>
          <cell r="T57">
            <v>1</v>
          </cell>
          <cell r="U57">
            <v>0</v>
          </cell>
          <cell r="V57">
            <v>0</v>
          </cell>
          <cell r="W57">
            <v>1</v>
          </cell>
        </row>
        <row r="58">
          <cell r="I58">
            <v>1445</v>
          </cell>
          <cell r="J58">
            <v>13</v>
          </cell>
          <cell r="K58">
            <v>3</v>
          </cell>
          <cell r="L58">
            <v>128</v>
          </cell>
          <cell r="M58">
            <v>5</v>
          </cell>
          <cell r="N58"/>
          <cell r="O58">
            <v>149</v>
          </cell>
          <cell r="Q58">
            <v>1445</v>
          </cell>
          <cell r="R58">
            <v>8.7248322147651006E-2</v>
          </cell>
          <cell r="S58">
            <v>2.0134228187919462E-2</v>
          </cell>
          <cell r="T58">
            <v>0.85906040268456374</v>
          </cell>
          <cell r="U58">
            <v>3.3557046979865772E-2</v>
          </cell>
          <cell r="V58">
            <v>0</v>
          </cell>
          <cell r="W58">
            <v>1</v>
          </cell>
        </row>
        <row r="59">
          <cell r="I59">
            <v>1450</v>
          </cell>
          <cell r="J59">
            <v>85</v>
          </cell>
          <cell r="K59">
            <v>46</v>
          </cell>
          <cell r="L59">
            <v>287</v>
          </cell>
          <cell r="M59">
            <v>29</v>
          </cell>
          <cell r="N59">
            <v>6</v>
          </cell>
          <cell r="O59">
            <v>453</v>
          </cell>
          <cell r="Q59">
            <v>1450</v>
          </cell>
          <cell r="R59">
            <v>0.18763796909492272</v>
          </cell>
          <cell r="S59">
            <v>0.10154525386313466</v>
          </cell>
          <cell r="T59">
            <v>0.63355408388520973</v>
          </cell>
          <cell r="U59">
            <v>6.4017660044150104E-2</v>
          </cell>
          <cell r="V59">
            <v>1.3245033112582781E-2</v>
          </cell>
          <cell r="W59">
            <v>1</v>
          </cell>
        </row>
        <row r="60">
          <cell r="I60">
            <v>1455</v>
          </cell>
          <cell r="J60">
            <v>1</v>
          </cell>
          <cell r="K60"/>
          <cell r="L60">
            <v>11</v>
          </cell>
          <cell r="M60"/>
          <cell r="N60"/>
          <cell r="O60">
            <v>12</v>
          </cell>
          <cell r="Q60">
            <v>1455</v>
          </cell>
          <cell r="R60">
            <v>8.3333333333333329E-2</v>
          </cell>
          <cell r="S60">
            <v>0</v>
          </cell>
          <cell r="T60">
            <v>0.91666666666666663</v>
          </cell>
          <cell r="U60">
            <v>0</v>
          </cell>
          <cell r="V60">
            <v>0</v>
          </cell>
          <cell r="W60">
            <v>1</v>
          </cell>
        </row>
        <row r="61">
          <cell r="I61">
            <v>1460</v>
          </cell>
          <cell r="J61">
            <v>6</v>
          </cell>
          <cell r="K61">
            <v>3</v>
          </cell>
          <cell r="L61">
            <v>47</v>
          </cell>
          <cell r="M61">
            <v>5</v>
          </cell>
          <cell r="N61"/>
          <cell r="O61">
            <v>61</v>
          </cell>
          <cell r="Q61">
            <v>1460</v>
          </cell>
          <cell r="R61">
            <v>9.8360655737704916E-2</v>
          </cell>
          <cell r="S61">
            <v>4.9180327868852458E-2</v>
          </cell>
          <cell r="T61">
            <v>0.77049180327868849</v>
          </cell>
          <cell r="U61">
            <v>8.1967213114754092E-2</v>
          </cell>
          <cell r="V61">
            <v>0</v>
          </cell>
          <cell r="W61">
            <v>1</v>
          </cell>
        </row>
        <row r="62">
          <cell r="I62">
            <v>1465</v>
          </cell>
          <cell r="J62">
            <v>23</v>
          </cell>
          <cell r="K62">
            <v>6</v>
          </cell>
          <cell r="L62">
            <v>124</v>
          </cell>
          <cell r="M62"/>
          <cell r="N62"/>
          <cell r="O62">
            <v>153</v>
          </cell>
          <cell r="Q62">
            <v>1465</v>
          </cell>
          <cell r="R62">
            <v>0.15032679738562091</v>
          </cell>
          <cell r="S62">
            <v>3.9215686274509803E-2</v>
          </cell>
          <cell r="T62">
            <v>0.81045751633986929</v>
          </cell>
          <cell r="U62">
            <v>0</v>
          </cell>
          <cell r="V62">
            <v>0</v>
          </cell>
          <cell r="W62">
            <v>1</v>
          </cell>
        </row>
        <row r="63">
          <cell r="I63">
            <v>1470</v>
          </cell>
          <cell r="J63">
            <v>8</v>
          </cell>
          <cell r="K63">
            <v>2</v>
          </cell>
          <cell r="L63">
            <v>33</v>
          </cell>
          <cell r="M63">
            <v>5</v>
          </cell>
          <cell r="N63"/>
          <cell r="O63">
            <v>48</v>
          </cell>
          <cell r="Q63">
            <v>1470</v>
          </cell>
          <cell r="R63">
            <v>0.16666666666666666</v>
          </cell>
          <cell r="S63">
            <v>4.1666666666666664E-2</v>
          </cell>
          <cell r="T63">
            <v>0.6875</v>
          </cell>
          <cell r="U63">
            <v>0.10416666666666667</v>
          </cell>
          <cell r="V63">
            <v>0</v>
          </cell>
          <cell r="W63">
            <v>1</v>
          </cell>
        </row>
        <row r="64">
          <cell r="I64">
            <v>1495</v>
          </cell>
          <cell r="J64">
            <v>1</v>
          </cell>
          <cell r="K64">
            <v>2</v>
          </cell>
          <cell r="L64">
            <v>30</v>
          </cell>
          <cell r="M64">
            <v>7</v>
          </cell>
          <cell r="N64">
            <v>1</v>
          </cell>
          <cell r="O64">
            <v>41</v>
          </cell>
          <cell r="Q64">
            <v>1495</v>
          </cell>
          <cell r="R64">
            <v>2.4390243902439025E-2</v>
          </cell>
          <cell r="S64">
            <v>4.878048780487805E-2</v>
          </cell>
          <cell r="T64">
            <v>0.73170731707317072</v>
          </cell>
          <cell r="U64">
            <v>0.17073170731707318</v>
          </cell>
          <cell r="V64">
            <v>2.4390243902439025E-2</v>
          </cell>
          <cell r="W64">
            <v>1</v>
          </cell>
        </row>
        <row r="65">
          <cell r="I65">
            <v>1515</v>
          </cell>
          <cell r="J65">
            <v>43</v>
          </cell>
          <cell r="K65">
            <v>1</v>
          </cell>
          <cell r="L65">
            <v>7</v>
          </cell>
          <cell r="M65"/>
          <cell r="N65">
            <v>7</v>
          </cell>
          <cell r="O65">
            <v>58</v>
          </cell>
          <cell r="Q65">
            <v>1515</v>
          </cell>
          <cell r="R65">
            <v>0.74137931034482762</v>
          </cell>
          <cell r="S65">
            <v>1.7241379310344827E-2</v>
          </cell>
          <cell r="T65">
            <v>0.1206896551724138</v>
          </cell>
          <cell r="U65">
            <v>0</v>
          </cell>
          <cell r="V65">
            <v>0.1206896551724138</v>
          </cell>
          <cell r="W65">
            <v>1</v>
          </cell>
        </row>
        <row r="66">
          <cell r="I66">
            <v>1520</v>
          </cell>
          <cell r="J66">
            <v>52</v>
          </cell>
          <cell r="K66">
            <v>1</v>
          </cell>
          <cell r="L66">
            <v>14</v>
          </cell>
          <cell r="M66"/>
          <cell r="N66"/>
          <cell r="O66">
            <v>67</v>
          </cell>
          <cell r="Q66">
            <v>1520</v>
          </cell>
          <cell r="R66">
            <v>0.77611940298507465</v>
          </cell>
          <cell r="S66">
            <v>1.4925373134328358E-2</v>
          </cell>
          <cell r="T66">
            <v>0.20895522388059701</v>
          </cell>
          <cell r="U66">
            <v>0</v>
          </cell>
          <cell r="V66">
            <v>0</v>
          </cell>
          <cell r="W66">
            <v>1</v>
          </cell>
        </row>
        <row r="67">
          <cell r="I67">
            <v>1525</v>
          </cell>
          <cell r="J67">
            <v>17</v>
          </cell>
          <cell r="K67">
            <v>2</v>
          </cell>
          <cell r="L67">
            <v>66</v>
          </cell>
          <cell r="M67">
            <v>78</v>
          </cell>
          <cell r="N67">
            <v>1</v>
          </cell>
          <cell r="O67">
            <v>164</v>
          </cell>
          <cell r="Q67">
            <v>1525</v>
          </cell>
          <cell r="R67">
            <v>0.10365853658536585</v>
          </cell>
          <cell r="S67">
            <v>1.2195121951219513E-2</v>
          </cell>
          <cell r="T67">
            <v>0.40243902439024393</v>
          </cell>
          <cell r="U67">
            <v>0.47560975609756095</v>
          </cell>
          <cell r="V67">
            <v>6.0975609756097563E-3</v>
          </cell>
          <cell r="W67">
            <v>1</v>
          </cell>
        </row>
        <row r="68">
          <cell r="I68">
            <v>1530</v>
          </cell>
          <cell r="J68">
            <v>76</v>
          </cell>
          <cell r="K68">
            <v>2</v>
          </cell>
          <cell r="L68">
            <v>30</v>
          </cell>
          <cell r="M68">
            <v>1</v>
          </cell>
          <cell r="N68"/>
          <cell r="O68">
            <v>109</v>
          </cell>
          <cell r="Q68">
            <v>1530</v>
          </cell>
          <cell r="R68">
            <v>0.69724770642201839</v>
          </cell>
          <cell r="S68">
            <v>1.834862385321101E-2</v>
          </cell>
          <cell r="T68">
            <v>0.27522935779816515</v>
          </cell>
          <cell r="U68">
            <v>9.1743119266055051E-3</v>
          </cell>
          <cell r="V68">
            <v>0</v>
          </cell>
          <cell r="W68">
            <v>1</v>
          </cell>
        </row>
        <row r="69">
          <cell r="I69">
            <v>1535</v>
          </cell>
          <cell r="J69">
            <v>1</v>
          </cell>
          <cell r="K69">
            <v>2</v>
          </cell>
          <cell r="L69">
            <v>14</v>
          </cell>
          <cell r="M69"/>
          <cell r="N69"/>
          <cell r="O69">
            <v>17</v>
          </cell>
          <cell r="Q69">
            <v>1535</v>
          </cell>
          <cell r="R69">
            <v>5.8823529411764705E-2</v>
          </cell>
          <cell r="S69">
            <v>0.11764705882352941</v>
          </cell>
          <cell r="T69">
            <v>0.82352941176470584</v>
          </cell>
          <cell r="U69">
            <v>0</v>
          </cell>
          <cell r="V69">
            <v>0</v>
          </cell>
          <cell r="W69">
            <v>1</v>
          </cell>
        </row>
        <row r="70">
          <cell r="I70">
            <v>1560</v>
          </cell>
          <cell r="J70">
            <v>46</v>
          </cell>
          <cell r="K70">
            <v>40</v>
          </cell>
          <cell r="L70">
            <v>349</v>
          </cell>
          <cell r="M70">
            <v>4</v>
          </cell>
          <cell r="N70">
            <v>2</v>
          </cell>
          <cell r="O70">
            <v>441</v>
          </cell>
          <cell r="Q70">
            <v>1560</v>
          </cell>
          <cell r="R70">
            <v>0.10430839002267574</v>
          </cell>
          <cell r="S70">
            <v>9.0702947845804988E-2</v>
          </cell>
          <cell r="T70">
            <v>0.79138321995464855</v>
          </cell>
          <cell r="U70">
            <v>9.0702947845804991E-3</v>
          </cell>
          <cell r="V70">
            <v>4.5351473922902496E-3</v>
          </cell>
          <cell r="W70">
            <v>1</v>
          </cell>
        </row>
        <row r="71">
          <cell r="I71">
            <v>1565</v>
          </cell>
          <cell r="J71">
            <v>49</v>
          </cell>
          <cell r="K71">
            <v>14</v>
          </cell>
          <cell r="L71">
            <v>355</v>
          </cell>
          <cell r="M71">
            <v>13</v>
          </cell>
          <cell r="N71">
            <v>4</v>
          </cell>
          <cell r="O71">
            <v>435</v>
          </cell>
          <cell r="Q71">
            <v>1565</v>
          </cell>
          <cell r="R71">
            <v>0.11264367816091954</v>
          </cell>
          <cell r="S71">
            <v>3.2183908045977011E-2</v>
          </cell>
          <cell r="T71">
            <v>0.81609195402298851</v>
          </cell>
          <cell r="U71">
            <v>2.9885057471264367E-2</v>
          </cell>
          <cell r="V71">
            <v>9.1954022988505746E-3</v>
          </cell>
          <cell r="W71">
            <v>1</v>
          </cell>
        </row>
        <row r="72">
          <cell r="I72">
            <v>1570</v>
          </cell>
          <cell r="J72">
            <v>92</v>
          </cell>
          <cell r="K72">
            <v>3</v>
          </cell>
          <cell r="L72">
            <v>163</v>
          </cell>
          <cell r="M72"/>
          <cell r="N72">
            <v>55</v>
          </cell>
          <cell r="O72">
            <v>313</v>
          </cell>
          <cell r="Q72">
            <v>1570</v>
          </cell>
          <cell r="R72">
            <v>0.29392971246006389</v>
          </cell>
          <cell r="S72">
            <v>9.5846645367412137E-3</v>
          </cell>
          <cell r="T72">
            <v>0.52076677316293929</v>
          </cell>
          <cell r="U72">
            <v>0</v>
          </cell>
          <cell r="V72">
            <v>0.1757188498402556</v>
          </cell>
          <cell r="W72">
            <v>1</v>
          </cell>
        </row>
        <row r="73">
          <cell r="I73">
            <v>1575</v>
          </cell>
          <cell r="J73">
            <v>16</v>
          </cell>
          <cell r="K73">
            <v>2</v>
          </cell>
          <cell r="L73">
            <v>32</v>
          </cell>
          <cell r="M73"/>
          <cell r="N73"/>
          <cell r="O73">
            <v>50</v>
          </cell>
          <cell r="Q73">
            <v>1575</v>
          </cell>
          <cell r="R73">
            <v>0.32</v>
          </cell>
          <cell r="S73">
            <v>0.04</v>
          </cell>
          <cell r="T73">
            <v>0.64</v>
          </cell>
          <cell r="U73">
            <v>0</v>
          </cell>
          <cell r="V73">
            <v>0</v>
          </cell>
          <cell r="W73">
            <v>1</v>
          </cell>
        </row>
        <row r="74">
          <cell r="I74">
            <v>1605</v>
          </cell>
          <cell r="J74">
            <v>23</v>
          </cell>
          <cell r="K74">
            <v>23</v>
          </cell>
          <cell r="L74">
            <v>170</v>
          </cell>
          <cell r="M74">
            <v>6</v>
          </cell>
          <cell r="N74">
            <v>2</v>
          </cell>
          <cell r="O74">
            <v>224</v>
          </cell>
          <cell r="Q74">
            <v>1605</v>
          </cell>
          <cell r="R74">
            <v>0.10267857142857142</v>
          </cell>
          <cell r="S74">
            <v>0.10267857142857142</v>
          </cell>
          <cell r="T74">
            <v>0.7589285714285714</v>
          </cell>
          <cell r="U74">
            <v>2.6785714285714284E-2</v>
          </cell>
          <cell r="V74">
            <v>8.9285714285714281E-3</v>
          </cell>
          <cell r="W74">
            <v>1</v>
          </cell>
        </row>
        <row r="75">
          <cell r="I75">
            <v>1615</v>
          </cell>
          <cell r="J75">
            <v>61</v>
          </cell>
          <cell r="K75">
            <v>2</v>
          </cell>
          <cell r="L75">
            <v>73</v>
          </cell>
          <cell r="M75"/>
          <cell r="N75">
            <v>8</v>
          </cell>
          <cell r="O75">
            <v>144</v>
          </cell>
          <cell r="Q75">
            <v>1615</v>
          </cell>
          <cell r="R75">
            <v>0.4236111111111111</v>
          </cell>
          <cell r="S75">
            <v>1.3888888888888888E-2</v>
          </cell>
          <cell r="T75">
            <v>0.50694444444444442</v>
          </cell>
          <cell r="U75">
            <v>0</v>
          </cell>
          <cell r="V75">
            <v>5.5555555555555552E-2</v>
          </cell>
          <cell r="W75">
            <v>1</v>
          </cell>
        </row>
        <row r="76">
          <cell r="I76">
            <v>1620</v>
          </cell>
          <cell r="J76">
            <v>18</v>
          </cell>
          <cell r="K76">
            <v>8</v>
          </cell>
          <cell r="L76">
            <v>117</v>
          </cell>
          <cell r="M76"/>
          <cell r="N76"/>
          <cell r="O76">
            <v>143</v>
          </cell>
          <cell r="Q76">
            <v>1620</v>
          </cell>
          <cell r="R76">
            <v>0.12587412587412589</v>
          </cell>
          <cell r="S76">
            <v>5.5944055944055944E-2</v>
          </cell>
          <cell r="T76">
            <v>0.81818181818181823</v>
          </cell>
          <cell r="U76">
            <v>0</v>
          </cell>
          <cell r="V76">
            <v>0</v>
          </cell>
          <cell r="W76">
            <v>1</v>
          </cell>
        </row>
        <row r="77">
          <cell r="I77">
            <v>1630</v>
          </cell>
          <cell r="J77">
            <v>6</v>
          </cell>
          <cell r="K77">
            <v>3</v>
          </cell>
          <cell r="L77">
            <v>33</v>
          </cell>
          <cell r="M77">
            <v>12</v>
          </cell>
          <cell r="N77">
            <v>1</v>
          </cell>
          <cell r="O77">
            <v>55</v>
          </cell>
          <cell r="Q77">
            <v>1630</v>
          </cell>
          <cell r="R77">
            <v>0.10909090909090909</v>
          </cell>
          <cell r="S77">
            <v>5.4545454545454543E-2</v>
          </cell>
          <cell r="T77">
            <v>0.6</v>
          </cell>
          <cell r="U77">
            <v>0.21818181818181817</v>
          </cell>
          <cell r="V77">
            <v>1.8181818181818181E-2</v>
          </cell>
          <cell r="W77">
            <v>1</v>
          </cell>
        </row>
        <row r="78">
          <cell r="I78">
            <v>1640</v>
          </cell>
          <cell r="J78">
            <v>15</v>
          </cell>
          <cell r="K78">
            <v>49</v>
          </cell>
          <cell r="L78">
            <v>31</v>
          </cell>
          <cell r="M78"/>
          <cell r="N78"/>
          <cell r="O78">
            <v>95</v>
          </cell>
          <cell r="Q78">
            <v>1640</v>
          </cell>
          <cell r="R78">
            <v>0.15789473684210525</v>
          </cell>
          <cell r="S78">
            <v>0.51578947368421058</v>
          </cell>
          <cell r="T78">
            <v>0.32631578947368423</v>
          </cell>
          <cell r="U78">
            <v>0</v>
          </cell>
          <cell r="V78">
            <v>0</v>
          </cell>
          <cell r="W78">
            <v>1</v>
          </cell>
        </row>
        <row r="79">
          <cell r="I79">
            <v>1650</v>
          </cell>
          <cell r="J79">
            <v>1</v>
          </cell>
          <cell r="K79">
            <v>8</v>
          </cell>
          <cell r="L79">
            <v>28</v>
          </cell>
          <cell r="M79"/>
          <cell r="N79"/>
          <cell r="O79">
            <v>37</v>
          </cell>
          <cell r="Q79">
            <v>1650</v>
          </cell>
          <cell r="R79">
            <v>2.7027027027027029E-2</v>
          </cell>
          <cell r="S79">
            <v>0.21621621621621623</v>
          </cell>
          <cell r="T79">
            <v>0.7567567567567568</v>
          </cell>
          <cell r="U79">
            <v>0</v>
          </cell>
          <cell r="V79">
            <v>0</v>
          </cell>
          <cell r="W79">
            <v>1</v>
          </cell>
        </row>
        <row r="80">
          <cell r="I80">
            <v>1655</v>
          </cell>
          <cell r="J80">
            <v>1</v>
          </cell>
          <cell r="K80">
            <v>1</v>
          </cell>
          <cell r="L80">
            <v>26</v>
          </cell>
          <cell r="M80"/>
          <cell r="N80"/>
          <cell r="O80">
            <v>28</v>
          </cell>
          <cell r="Q80">
            <v>1655</v>
          </cell>
          <cell r="R80">
            <v>3.5714285714285712E-2</v>
          </cell>
          <cell r="S80">
            <v>3.5714285714285712E-2</v>
          </cell>
          <cell r="T80">
            <v>0.9285714285714286</v>
          </cell>
          <cell r="U80">
            <v>0</v>
          </cell>
          <cell r="V80">
            <v>0</v>
          </cell>
          <cell r="W80">
            <v>1</v>
          </cell>
        </row>
        <row r="81">
          <cell r="I81">
            <v>1660</v>
          </cell>
          <cell r="J81"/>
          <cell r="K81"/>
          <cell r="L81">
            <v>18</v>
          </cell>
          <cell r="M81"/>
          <cell r="N81"/>
          <cell r="O81">
            <v>18</v>
          </cell>
          <cell r="Q81">
            <v>1660</v>
          </cell>
          <cell r="R81">
            <v>0</v>
          </cell>
          <cell r="S81">
            <v>0</v>
          </cell>
          <cell r="T81">
            <v>1</v>
          </cell>
          <cell r="U81">
            <v>0</v>
          </cell>
          <cell r="V81">
            <v>0</v>
          </cell>
          <cell r="W81">
            <v>1</v>
          </cell>
        </row>
        <row r="82">
          <cell r="I82">
            <v>1670</v>
          </cell>
          <cell r="J82">
            <v>13</v>
          </cell>
          <cell r="K82">
            <v>10</v>
          </cell>
          <cell r="L82">
            <v>141</v>
          </cell>
          <cell r="M82">
            <v>1</v>
          </cell>
          <cell r="N82">
            <v>3</v>
          </cell>
          <cell r="O82">
            <v>168</v>
          </cell>
          <cell r="Q82">
            <v>1670</v>
          </cell>
          <cell r="R82">
            <v>7.7380952380952384E-2</v>
          </cell>
          <cell r="S82">
            <v>5.9523809523809521E-2</v>
          </cell>
          <cell r="T82">
            <v>0.8392857142857143</v>
          </cell>
          <cell r="U82">
            <v>5.9523809523809521E-3</v>
          </cell>
          <cell r="V82">
            <v>1.7857142857142856E-2</v>
          </cell>
          <cell r="W82">
            <v>1</v>
          </cell>
        </row>
        <row r="83">
          <cell r="I83">
            <v>1680</v>
          </cell>
          <cell r="J83">
            <v>74</v>
          </cell>
          <cell r="K83">
            <v>15</v>
          </cell>
          <cell r="L83">
            <v>172</v>
          </cell>
          <cell r="M83">
            <v>23</v>
          </cell>
          <cell r="N83">
            <v>2</v>
          </cell>
          <cell r="O83">
            <v>286</v>
          </cell>
          <cell r="Q83">
            <v>1680</v>
          </cell>
          <cell r="R83">
            <v>0.25874125874125875</v>
          </cell>
          <cell r="S83">
            <v>5.2447552447552448E-2</v>
          </cell>
          <cell r="T83">
            <v>0.60139860139860135</v>
          </cell>
          <cell r="U83">
            <v>8.0419580419580416E-2</v>
          </cell>
          <cell r="V83">
            <v>6.993006993006993E-3</v>
          </cell>
          <cell r="W83">
            <v>1</v>
          </cell>
        </row>
        <row r="84">
          <cell r="I84">
            <v>1685</v>
          </cell>
          <cell r="J84">
            <v>1</v>
          </cell>
          <cell r="K84"/>
          <cell r="L84"/>
          <cell r="M84"/>
          <cell r="N84"/>
          <cell r="O84">
            <v>1</v>
          </cell>
          <cell r="Q84">
            <v>1685</v>
          </cell>
          <cell r="R84">
            <v>1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1</v>
          </cell>
        </row>
        <row r="85">
          <cell r="I85">
            <v>1700</v>
          </cell>
          <cell r="J85">
            <v>31</v>
          </cell>
          <cell r="K85">
            <v>12</v>
          </cell>
          <cell r="L85">
            <v>148</v>
          </cell>
          <cell r="M85">
            <v>16</v>
          </cell>
          <cell r="N85"/>
          <cell r="O85">
            <v>207</v>
          </cell>
          <cell r="Q85">
            <v>1700</v>
          </cell>
          <cell r="R85">
            <v>0.14975845410628019</v>
          </cell>
          <cell r="S85">
            <v>5.7971014492753624E-2</v>
          </cell>
          <cell r="T85">
            <v>0.71497584541062797</v>
          </cell>
          <cell r="U85">
            <v>7.7294685990338161E-2</v>
          </cell>
          <cell r="V85">
            <v>0</v>
          </cell>
          <cell r="W85">
            <v>1</v>
          </cell>
        </row>
        <row r="86">
          <cell r="I86">
            <v>1705</v>
          </cell>
          <cell r="J86">
            <v>25</v>
          </cell>
          <cell r="K86">
            <v>11</v>
          </cell>
          <cell r="L86">
            <v>138</v>
          </cell>
          <cell r="M86"/>
          <cell r="N86"/>
          <cell r="O86">
            <v>174</v>
          </cell>
          <cell r="Q86">
            <v>1705</v>
          </cell>
          <cell r="R86">
            <v>0.14367816091954022</v>
          </cell>
          <cell r="S86">
            <v>6.3218390804597707E-2</v>
          </cell>
          <cell r="T86">
            <v>0.7931034482758621</v>
          </cell>
          <cell r="U86">
            <v>0</v>
          </cell>
          <cell r="V86">
            <v>0</v>
          </cell>
          <cell r="W86">
            <v>1</v>
          </cell>
        </row>
        <row r="87">
          <cell r="I87">
            <v>1710</v>
          </cell>
          <cell r="J87">
            <v>89</v>
          </cell>
          <cell r="K87">
            <v>4</v>
          </cell>
          <cell r="L87">
            <v>82</v>
          </cell>
          <cell r="M87">
            <v>3</v>
          </cell>
          <cell r="N87">
            <v>1</v>
          </cell>
          <cell r="O87">
            <v>179</v>
          </cell>
          <cell r="Q87">
            <v>1710</v>
          </cell>
          <cell r="R87">
            <v>0.4972067039106145</v>
          </cell>
          <cell r="S87">
            <v>2.23463687150838E-2</v>
          </cell>
          <cell r="T87">
            <v>0.45810055865921789</v>
          </cell>
          <cell r="U87">
            <v>1.6759776536312849E-2</v>
          </cell>
          <cell r="V87">
            <v>5.5865921787709499E-3</v>
          </cell>
          <cell r="W87">
            <v>1</v>
          </cell>
        </row>
        <row r="88">
          <cell r="I88">
            <v>1715</v>
          </cell>
          <cell r="J88">
            <v>185</v>
          </cell>
          <cell r="K88">
            <v>95</v>
          </cell>
          <cell r="L88">
            <v>699</v>
          </cell>
          <cell r="M88">
            <v>23</v>
          </cell>
          <cell r="N88">
            <v>4</v>
          </cell>
          <cell r="O88">
            <v>1006</v>
          </cell>
          <cell r="Q88">
            <v>1715</v>
          </cell>
          <cell r="R88">
            <v>0.18389662027833001</v>
          </cell>
          <cell r="S88">
            <v>9.4433399602385684E-2</v>
          </cell>
          <cell r="T88">
            <v>0.69483101391650104</v>
          </cell>
          <cell r="U88">
            <v>2.2862823061630219E-2</v>
          </cell>
          <cell r="V88">
            <v>3.9761431411530811E-3</v>
          </cell>
          <cell r="W88">
            <v>1</v>
          </cell>
        </row>
        <row r="89">
          <cell r="I89">
            <v>1720</v>
          </cell>
          <cell r="J89">
            <v>74</v>
          </cell>
          <cell r="K89">
            <v>22</v>
          </cell>
          <cell r="L89">
            <v>137</v>
          </cell>
          <cell r="M89">
            <v>1</v>
          </cell>
          <cell r="N89">
            <v>1</v>
          </cell>
          <cell r="O89">
            <v>235</v>
          </cell>
          <cell r="Q89">
            <v>1720</v>
          </cell>
          <cell r="R89">
            <v>0.31489361702127661</v>
          </cell>
          <cell r="S89">
            <v>9.3617021276595741E-2</v>
          </cell>
          <cell r="T89">
            <v>0.58297872340425527</v>
          </cell>
          <cell r="U89">
            <v>4.2553191489361703E-3</v>
          </cell>
          <cell r="V89">
            <v>4.2553191489361703E-3</v>
          </cell>
          <cell r="W89">
            <v>1</v>
          </cell>
        </row>
        <row r="90">
          <cell r="I90">
            <v>1750</v>
          </cell>
          <cell r="J90">
            <v>1</v>
          </cell>
          <cell r="K90"/>
          <cell r="L90">
            <v>6</v>
          </cell>
          <cell r="M90">
            <v>17</v>
          </cell>
          <cell r="N90"/>
          <cell r="O90">
            <v>24</v>
          </cell>
          <cell r="Q90">
            <v>1750</v>
          </cell>
          <cell r="R90">
            <v>4.1666666666666664E-2</v>
          </cell>
          <cell r="S90">
            <v>0</v>
          </cell>
          <cell r="T90">
            <v>0.25</v>
          </cell>
          <cell r="U90">
            <v>0.70833333333333337</v>
          </cell>
          <cell r="V90">
            <v>0</v>
          </cell>
          <cell r="W90">
            <v>1</v>
          </cell>
        </row>
        <row r="91">
          <cell r="I91">
            <v>1760</v>
          </cell>
          <cell r="J91">
            <v>2</v>
          </cell>
          <cell r="K91"/>
          <cell r="L91">
            <v>12</v>
          </cell>
          <cell r="M91">
            <v>3</v>
          </cell>
          <cell r="N91"/>
          <cell r="O91">
            <v>17</v>
          </cell>
          <cell r="Q91">
            <v>1760</v>
          </cell>
          <cell r="R91">
            <v>0.11764705882352941</v>
          </cell>
          <cell r="S91">
            <v>0</v>
          </cell>
          <cell r="T91">
            <v>0.70588235294117652</v>
          </cell>
          <cell r="U91">
            <v>0.17647058823529413</v>
          </cell>
          <cell r="V91">
            <v>0</v>
          </cell>
          <cell r="W91">
            <v>1</v>
          </cell>
        </row>
        <row r="92">
          <cell r="I92">
            <v>1770</v>
          </cell>
          <cell r="J92">
            <v>89</v>
          </cell>
          <cell r="K92">
            <v>37</v>
          </cell>
          <cell r="L92">
            <v>358</v>
          </cell>
          <cell r="M92">
            <v>9</v>
          </cell>
          <cell r="N92">
            <v>10</v>
          </cell>
          <cell r="O92">
            <v>503</v>
          </cell>
          <cell r="Q92">
            <v>1770</v>
          </cell>
          <cell r="R92">
            <v>0.17693836978131214</v>
          </cell>
          <cell r="S92">
            <v>7.3558648111332003E-2</v>
          </cell>
          <cell r="T92">
            <v>0.71172962226640157</v>
          </cell>
          <cell r="U92">
            <v>1.7892644135188866E-2</v>
          </cell>
          <cell r="V92">
            <v>1.9880715705765408E-2</v>
          </cell>
          <cell r="W92">
            <v>1</v>
          </cell>
        </row>
        <row r="93">
          <cell r="I93">
            <v>1780</v>
          </cell>
          <cell r="J93">
            <v>69</v>
          </cell>
          <cell r="K93">
            <v>26</v>
          </cell>
          <cell r="L93">
            <v>243</v>
          </cell>
          <cell r="M93">
            <v>116</v>
          </cell>
          <cell r="N93">
            <v>1</v>
          </cell>
          <cell r="O93">
            <v>455</v>
          </cell>
          <cell r="Q93">
            <v>1780</v>
          </cell>
          <cell r="R93">
            <v>0.15164835164835164</v>
          </cell>
          <cell r="S93">
            <v>5.7142857142857141E-2</v>
          </cell>
          <cell r="T93">
            <v>0.53406593406593406</v>
          </cell>
          <cell r="U93">
            <v>0.25494505494505493</v>
          </cell>
          <cell r="V93">
            <v>2.1978021978021978E-3</v>
          </cell>
          <cell r="W93">
            <v>1</v>
          </cell>
        </row>
        <row r="94">
          <cell r="I94">
            <v>1785</v>
          </cell>
          <cell r="J94">
            <v>20</v>
          </cell>
          <cell r="K94">
            <v>1</v>
          </cell>
          <cell r="L94">
            <v>19</v>
          </cell>
          <cell r="M94"/>
          <cell r="N94"/>
          <cell r="O94">
            <v>40</v>
          </cell>
          <cell r="Q94">
            <v>1785</v>
          </cell>
          <cell r="R94">
            <v>0.5</v>
          </cell>
          <cell r="S94">
            <v>2.5000000000000001E-2</v>
          </cell>
          <cell r="T94">
            <v>0.47499999999999998</v>
          </cell>
          <cell r="U94">
            <v>0</v>
          </cell>
          <cell r="V94">
            <v>0</v>
          </cell>
          <cell r="W94">
            <v>1</v>
          </cell>
        </row>
        <row r="95">
          <cell r="I95">
            <v>1790</v>
          </cell>
          <cell r="J95">
            <v>17</v>
          </cell>
          <cell r="K95">
            <v>6</v>
          </cell>
          <cell r="L95">
            <v>38</v>
          </cell>
          <cell r="M95">
            <v>37</v>
          </cell>
          <cell r="N95">
            <v>1</v>
          </cell>
          <cell r="O95">
            <v>99</v>
          </cell>
          <cell r="Q95">
            <v>1790</v>
          </cell>
          <cell r="R95">
            <v>0.17171717171717171</v>
          </cell>
          <cell r="S95">
            <v>6.0606060606060608E-2</v>
          </cell>
          <cell r="T95">
            <v>0.38383838383838381</v>
          </cell>
          <cell r="U95">
            <v>0.37373737373737376</v>
          </cell>
          <cell r="V95">
            <v>1.0101010101010102E-2</v>
          </cell>
          <cell r="W95">
            <v>1</v>
          </cell>
        </row>
        <row r="96">
          <cell r="I96">
            <v>1820</v>
          </cell>
          <cell r="J96">
            <v>3</v>
          </cell>
          <cell r="K96">
            <v>2</v>
          </cell>
          <cell r="L96">
            <v>43</v>
          </cell>
          <cell r="M96">
            <v>2</v>
          </cell>
          <cell r="N96">
            <v>1</v>
          </cell>
          <cell r="O96">
            <v>51</v>
          </cell>
          <cell r="Q96">
            <v>1820</v>
          </cell>
          <cell r="R96">
            <v>5.8823529411764705E-2</v>
          </cell>
          <cell r="S96">
            <v>3.9215686274509803E-2</v>
          </cell>
          <cell r="T96">
            <v>0.84313725490196079</v>
          </cell>
          <cell r="U96">
            <v>3.9215686274509803E-2</v>
          </cell>
          <cell r="V96">
            <v>1.9607843137254902E-2</v>
          </cell>
          <cell r="W96">
            <v>1</v>
          </cell>
        </row>
        <row r="97">
          <cell r="I97">
            <v>1855</v>
          </cell>
          <cell r="J97">
            <v>24</v>
          </cell>
          <cell r="K97"/>
          <cell r="L97">
            <v>9</v>
          </cell>
          <cell r="M97"/>
          <cell r="N97"/>
          <cell r="O97">
            <v>33</v>
          </cell>
          <cell r="Q97">
            <v>1855</v>
          </cell>
          <cell r="R97">
            <v>0.72727272727272729</v>
          </cell>
          <cell r="S97">
            <v>0</v>
          </cell>
          <cell r="T97">
            <v>0.27272727272727271</v>
          </cell>
          <cell r="U97">
            <v>0</v>
          </cell>
          <cell r="V97">
            <v>0</v>
          </cell>
          <cell r="W97">
            <v>1</v>
          </cell>
        </row>
        <row r="98">
          <cell r="I98">
            <v>1860</v>
          </cell>
          <cell r="J98">
            <v>4</v>
          </cell>
          <cell r="K98">
            <v>1</v>
          </cell>
          <cell r="L98">
            <v>2</v>
          </cell>
          <cell r="M98"/>
          <cell r="N98"/>
          <cell r="O98">
            <v>7</v>
          </cell>
          <cell r="Q98">
            <v>1860</v>
          </cell>
          <cell r="R98">
            <v>0.5714285714285714</v>
          </cell>
          <cell r="S98">
            <v>0.14285714285714285</v>
          </cell>
          <cell r="T98">
            <v>0.2857142857142857</v>
          </cell>
          <cell r="U98">
            <v>0</v>
          </cell>
          <cell r="V98">
            <v>0</v>
          </cell>
          <cell r="W98">
            <v>1</v>
          </cell>
        </row>
        <row r="99">
          <cell r="I99">
            <v>1885</v>
          </cell>
          <cell r="J99">
            <v>17</v>
          </cell>
          <cell r="K99">
            <v>2</v>
          </cell>
          <cell r="L99">
            <v>26</v>
          </cell>
          <cell r="M99">
            <v>10</v>
          </cell>
          <cell r="N99">
            <v>1</v>
          </cell>
          <cell r="O99">
            <v>56</v>
          </cell>
          <cell r="Q99">
            <v>1885</v>
          </cell>
          <cell r="R99">
            <v>0.30357142857142855</v>
          </cell>
          <cell r="S99">
            <v>3.5714285714285712E-2</v>
          </cell>
          <cell r="T99">
            <v>0.4642857142857143</v>
          </cell>
          <cell r="U99">
            <v>0.17857142857142858</v>
          </cell>
          <cell r="V99">
            <v>1.7857142857142856E-2</v>
          </cell>
          <cell r="W99">
            <v>1</v>
          </cell>
        </row>
        <row r="100">
          <cell r="I100">
            <v>1890</v>
          </cell>
          <cell r="J100">
            <v>30</v>
          </cell>
          <cell r="K100">
            <v>1</v>
          </cell>
          <cell r="L100">
            <v>99</v>
          </cell>
          <cell r="M100">
            <v>62</v>
          </cell>
          <cell r="N100"/>
          <cell r="O100">
            <v>192</v>
          </cell>
          <cell r="Q100">
            <v>1890</v>
          </cell>
          <cell r="R100">
            <v>0.15625</v>
          </cell>
          <cell r="S100">
            <v>5.208333333333333E-3</v>
          </cell>
          <cell r="T100">
            <v>0.515625</v>
          </cell>
          <cell r="U100">
            <v>0.32291666666666669</v>
          </cell>
          <cell r="V100">
            <v>0</v>
          </cell>
          <cell r="W100">
            <v>1</v>
          </cell>
        </row>
        <row r="101">
          <cell r="I101">
            <v>1912</v>
          </cell>
          <cell r="J101">
            <v>1051</v>
          </cell>
          <cell r="K101">
            <v>69</v>
          </cell>
          <cell r="L101">
            <v>1023</v>
          </cell>
          <cell r="M101">
            <v>151</v>
          </cell>
          <cell r="N101">
            <v>44</v>
          </cell>
          <cell r="O101">
            <v>2338</v>
          </cell>
          <cell r="Q101">
            <v>1912</v>
          </cell>
          <cell r="R101">
            <v>0.44952951240376388</v>
          </cell>
          <cell r="S101">
            <v>2.9512403763900769E-2</v>
          </cell>
          <cell r="T101">
            <v>0.43755346449957228</v>
          </cell>
          <cell r="U101">
            <v>6.4585115483319078E-2</v>
          </cell>
          <cell r="V101">
            <v>1.8819503849443968E-2</v>
          </cell>
          <cell r="W101">
            <v>1</v>
          </cell>
        </row>
        <row r="102">
          <cell r="I102">
            <v>1922</v>
          </cell>
          <cell r="J102">
            <v>9</v>
          </cell>
          <cell r="K102"/>
          <cell r="L102">
            <v>11</v>
          </cell>
          <cell r="M102"/>
          <cell r="N102"/>
          <cell r="O102">
            <v>20</v>
          </cell>
          <cell r="Q102">
            <v>1922</v>
          </cell>
          <cell r="R102">
            <v>0.45</v>
          </cell>
          <cell r="S102">
            <v>0</v>
          </cell>
          <cell r="T102">
            <v>0.55000000000000004</v>
          </cell>
          <cell r="U102">
            <v>0</v>
          </cell>
          <cell r="V102">
            <v>0</v>
          </cell>
          <cell r="W102">
            <v>1</v>
          </cell>
        </row>
        <row r="103">
          <cell r="I103">
            <v>1932</v>
          </cell>
          <cell r="J103">
            <v>926</v>
          </cell>
          <cell r="K103">
            <v>62</v>
          </cell>
          <cell r="L103">
            <v>667</v>
          </cell>
          <cell r="M103">
            <v>83</v>
          </cell>
          <cell r="N103">
            <v>45</v>
          </cell>
          <cell r="O103">
            <v>1783</v>
          </cell>
          <cell r="Q103">
            <v>1932</v>
          </cell>
          <cell r="R103">
            <v>0.51934941110487942</v>
          </cell>
          <cell r="S103">
            <v>3.4772854739203586E-2</v>
          </cell>
          <cell r="T103">
            <v>0.37408861469433541</v>
          </cell>
          <cell r="U103">
            <v>4.6550757150869322E-2</v>
          </cell>
          <cell r="V103">
            <v>2.5238362310712283E-2</v>
          </cell>
          <cell r="W103">
            <v>1</v>
          </cell>
        </row>
        <row r="104">
          <cell r="I104">
            <v>1952</v>
          </cell>
          <cell r="J104">
            <v>876</v>
          </cell>
          <cell r="K104">
            <v>118</v>
          </cell>
          <cell r="L104">
            <v>1344</v>
          </cell>
          <cell r="M104">
            <v>127</v>
          </cell>
          <cell r="N104">
            <v>24</v>
          </cell>
          <cell r="O104">
            <v>2489</v>
          </cell>
          <cell r="Q104">
            <v>1952</v>
          </cell>
          <cell r="R104">
            <v>0.35194857372438731</v>
          </cell>
          <cell r="S104">
            <v>4.7408597830454001E-2</v>
          </cell>
          <cell r="T104">
            <v>0.53997589393330658</v>
          </cell>
          <cell r="U104">
            <v>5.1024507834471676E-2</v>
          </cell>
          <cell r="V104">
            <v>9.6424266773804737E-3</v>
          </cell>
          <cell r="W104">
            <v>1</v>
          </cell>
        </row>
        <row r="105">
          <cell r="I105">
            <v>2002</v>
          </cell>
          <cell r="J105">
            <v>323</v>
          </cell>
          <cell r="K105">
            <v>37</v>
          </cell>
          <cell r="L105">
            <v>845</v>
          </cell>
          <cell r="M105"/>
          <cell r="N105">
            <v>7</v>
          </cell>
          <cell r="O105">
            <v>1212</v>
          </cell>
          <cell r="Q105">
            <v>2002</v>
          </cell>
          <cell r="R105">
            <v>0.26650165016501648</v>
          </cell>
          <cell r="S105">
            <v>3.052805280528053E-2</v>
          </cell>
          <cell r="T105">
            <v>0.69719471947194722</v>
          </cell>
          <cell r="U105">
            <v>0</v>
          </cell>
          <cell r="V105">
            <v>5.7755775577557752E-3</v>
          </cell>
          <cell r="W105">
            <v>1</v>
          </cell>
        </row>
        <row r="106">
          <cell r="I106">
            <v>2007</v>
          </cell>
          <cell r="J106">
            <v>219</v>
          </cell>
          <cell r="K106">
            <v>227</v>
          </cell>
          <cell r="L106">
            <v>2010</v>
          </cell>
          <cell r="M106"/>
          <cell r="N106">
            <v>1</v>
          </cell>
          <cell r="O106">
            <v>2457</v>
          </cell>
          <cell r="Q106">
            <v>2007</v>
          </cell>
          <cell r="R106">
            <v>8.9133089133089136E-2</v>
          </cell>
          <cell r="S106">
            <v>9.2389092389092389E-2</v>
          </cell>
          <cell r="T106">
            <v>0.81807081807081805</v>
          </cell>
          <cell r="U106">
            <v>0</v>
          </cell>
          <cell r="V106">
            <v>4.0700040700040698E-4</v>
          </cell>
          <cell r="W106">
            <v>1</v>
          </cell>
        </row>
        <row r="107">
          <cell r="I107">
            <v>2008</v>
          </cell>
          <cell r="J107">
            <v>467</v>
          </cell>
          <cell r="K107">
            <v>427</v>
          </cell>
          <cell r="L107">
            <v>2759</v>
          </cell>
          <cell r="M107"/>
          <cell r="N107"/>
          <cell r="O107">
            <v>3653</v>
          </cell>
          <cell r="Q107">
            <v>2008</v>
          </cell>
          <cell r="R107">
            <v>0.12784013139885025</v>
          </cell>
          <cell r="S107">
            <v>0.11689022721051191</v>
          </cell>
          <cell r="T107">
            <v>0.75526964139063779</v>
          </cell>
          <cell r="U107">
            <v>0</v>
          </cell>
          <cell r="V107">
            <v>0</v>
          </cell>
          <cell r="W107">
            <v>1</v>
          </cell>
        </row>
        <row r="108">
          <cell r="I108">
            <v>3315</v>
          </cell>
          <cell r="J108">
            <v>1</v>
          </cell>
          <cell r="K108"/>
          <cell r="L108"/>
          <cell r="M108"/>
          <cell r="N108"/>
          <cell r="O108">
            <v>1</v>
          </cell>
          <cell r="Q108">
            <v>3315</v>
          </cell>
          <cell r="R108">
            <v>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</v>
          </cell>
        </row>
        <row r="109">
          <cell r="I109" t="str">
            <v>Hovedtotal</v>
          </cell>
          <cell r="J109">
            <v>7400</v>
          </cell>
          <cell r="K109">
            <v>2005</v>
          </cell>
          <cell r="L109">
            <v>23211</v>
          </cell>
          <cell r="M109">
            <v>2304</v>
          </cell>
          <cell r="N109">
            <v>345</v>
          </cell>
          <cell r="O109">
            <v>35265</v>
          </cell>
          <cell r="Q109" t="str">
            <v>Hovedtotal</v>
          </cell>
          <cell r="R109"/>
          <cell r="S109"/>
          <cell r="T109"/>
          <cell r="U109"/>
          <cell r="V109"/>
          <cell r="W109"/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tlige nøgletal"/>
    </sheetNames>
    <sheetDataSet>
      <sheetData sheetId="0">
        <row r="3">
          <cell r="K3" t="str">
            <v>Uddannelseskoder</v>
          </cell>
          <cell r="L3">
            <v>2023</v>
          </cell>
          <cell r="M3">
            <v>2023</v>
          </cell>
        </row>
        <row r="4">
          <cell r="K4">
            <v>1570</v>
          </cell>
          <cell r="L4">
            <v>403</v>
          </cell>
          <cell r="M4"/>
        </row>
        <row r="5">
          <cell r="K5">
            <v>1605</v>
          </cell>
          <cell r="L5">
            <v>387</v>
          </cell>
          <cell r="M5">
            <v>30</v>
          </cell>
        </row>
        <row r="6">
          <cell r="K6">
            <v>1380</v>
          </cell>
          <cell r="L6">
            <v>609</v>
          </cell>
          <cell r="M6">
            <v>14</v>
          </cell>
        </row>
        <row r="7">
          <cell r="K7">
            <v>431</v>
          </cell>
          <cell r="L7">
            <v>10</v>
          </cell>
          <cell r="M7"/>
        </row>
        <row r="8">
          <cell r="K8">
            <v>1460</v>
          </cell>
          <cell r="L8">
            <v>107</v>
          </cell>
          <cell r="M8">
            <v>8</v>
          </cell>
        </row>
        <row r="9">
          <cell r="K9">
            <v>1220</v>
          </cell>
          <cell r="L9">
            <v>411</v>
          </cell>
          <cell r="M9">
            <v>40</v>
          </cell>
        </row>
        <row r="10">
          <cell r="K10">
            <v>1720</v>
          </cell>
          <cell r="L10">
            <v>310</v>
          </cell>
          <cell r="M10"/>
        </row>
        <row r="11">
          <cell r="K11">
            <v>1820</v>
          </cell>
          <cell r="L11">
            <v>55</v>
          </cell>
          <cell r="M11">
            <v>17</v>
          </cell>
        </row>
        <row r="12">
          <cell r="K12">
            <v>1140</v>
          </cell>
          <cell r="L12">
            <v>15</v>
          </cell>
          <cell r="M12"/>
        </row>
        <row r="13">
          <cell r="K13">
            <v>1855</v>
          </cell>
          <cell r="L13">
            <v>25</v>
          </cell>
          <cell r="M13"/>
        </row>
        <row r="14">
          <cell r="K14">
            <v>382</v>
          </cell>
          <cell r="L14">
            <v>208</v>
          </cell>
          <cell r="M14"/>
        </row>
        <row r="15">
          <cell r="K15">
            <v>1450</v>
          </cell>
          <cell r="L15">
            <v>575</v>
          </cell>
          <cell r="M15">
            <v>102</v>
          </cell>
        </row>
        <row r="16">
          <cell r="K16">
            <v>1411</v>
          </cell>
          <cell r="L16">
            <v>207</v>
          </cell>
          <cell r="M16">
            <v>112</v>
          </cell>
        </row>
        <row r="17">
          <cell r="K17">
            <v>59</v>
          </cell>
          <cell r="L17">
            <v>11</v>
          </cell>
          <cell r="M17"/>
        </row>
        <row r="18">
          <cell r="K18">
            <v>1195</v>
          </cell>
          <cell r="L18"/>
          <cell r="M18"/>
        </row>
        <row r="19">
          <cell r="K19">
            <v>1260</v>
          </cell>
          <cell r="L19">
            <v>125</v>
          </cell>
          <cell r="M19">
            <v>9</v>
          </cell>
        </row>
        <row r="20">
          <cell r="K20">
            <v>1205</v>
          </cell>
          <cell r="L20">
            <v>919</v>
          </cell>
          <cell r="M20">
            <v>345</v>
          </cell>
        </row>
        <row r="21">
          <cell r="K21">
            <v>2002</v>
          </cell>
          <cell r="L21">
            <v>1632</v>
          </cell>
          <cell r="M21"/>
        </row>
        <row r="22">
          <cell r="K22">
            <v>1952</v>
          </cell>
          <cell r="L22">
            <v>2899</v>
          </cell>
          <cell r="M22">
            <v>220</v>
          </cell>
        </row>
        <row r="23">
          <cell r="K23">
            <v>1515</v>
          </cell>
          <cell r="L23">
            <v>25</v>
          </cell>
          <cell r="M23"/>
        </row>
        <row r="24">
          <cell r="K24">
            <v>1615</v>
          </cell>
          <cell r="L24">
            <v>147</v>
          </cell>
          <cell r="M24"/>
        </row>
        <row r="25">
          <cell r="K25">
            <v>1445</v>
          </cell>
          <cell r="L25">
            <v>178</v>
          </cell>
          <cell r="M25">
            <v>15</v>
          </cell>
        </row>
        <row r="26">
          <cell r="K26">
            <v>1430</v>
          </cell>
          <cell r="L26">
            <v>2463</v>
          </cell>
          <cell r="M26">
            <v>363</v>
          </cell>
        </row>
        <row r="27">
          <cell r="K27">
            <v>1210</v>
          </cell>
          <cell r="L27">
            <v>80</v>
          </cell>
          <cell r="M27">
            <v>17</v>
          </cell>
        </row>
        <row r="28">
          <cell r="K28">
            <v>1455</v>
          </cell>
          <cell r="L28">
            <v>18</v>
          </cell>
          <cell r="M28"/>
        </row>
        <row r="29">
          <cell r="K29">
            <v>1235</v>
          </cell>
          <cell r="L29">
            <v>267</v>
          </cell>
          <cell r="M29">
            <v>11</v>
          </cell>
        </row>
        <row r="30">
          <cell r="K30">
            <v>1680</v>
          </cell>
          <cell r="L30">
            <v>296</v>
          </cell>
          <cell r="M30">
            <v>42</v>
          </cell>
        </row>
        <row r="31">
          <cell r="K31">
            <v>15</v>
          </cell>
          <cell r="L31">
            <v>74</v>
          </cell>
          <cell r="M31"/>
        </row>
        <row r="32">
          <cell r="K32">
            <v>1530</v>
          </cell>
          <cell r="L32">
            <v>79</v>
          </cell>
          <cell r="M32">
            <v>6</v>
          </cell>
        </row>
        <row r="33">
          <cell r="K33">
            <v>1922</v>
          </cell>
          <cell r="L33">
            <v>201</v>
          </cell>
          <cell r="M33"/>
        </row>
        <row r="34">
          <cell r="K34">
            <v>1170</v>
          </cell>
          <cell r="L34">
            <v>52</v>
          </cell>
          <cell r="M34">
            <v>4</v>
          </cell>
        </row>
        <row r="35">
          <cell r="K35">
            <v>1785</v>
          </cell>
          <cell r="L35">
            <v>30</v>
          </cell>
          <cell r="M35"/>
        </row>
        <row r="36">
          <cell r="K36">
            <v>1270</v>
          </cell>
          <cell r="L36">
            <v>44</v>
          </cell>
          <cell r="M36"/>
        </row>
        <row r="37">
          <cell r="K37">
            <v>1355</v>
          </cell>
          <cell r="L37">
            <v>39</v>
          </cell>
          <cell r="M37"/>
        </row>
        <row r="38">
          <cell r="K38">
            <v>1520</v>
          </cell>
          <cell r="L38">
            <v>39</v>
          </cell>
          <cell r="M38"/>
        </row>
        <row r="39">
          <cell r="K39">
            <v>1780</v>
          </cell>
          <cell r="L39">
            <v>626</v>
          </cell>
          <cell r="M39">
            <v>171</v>
          </cell>
        </row>
        <row r="40">
          <cell r="K40">
            <v>383</v>
          </cell>
          <cell r="L40">
            <v>161</v>
          </cell>
          <cell r="M40">
            <v>47</v>
          </cell>
        </row>
        <row r="41">
          <cell r="K41">
            <v>1715</v>
          </cell>
          <cell r="L41">
            <v>1656</v>
          </cell>
          <cell r="M41">
            <v>85</v>
          </cell>
        </row>
        <row r="42">
          <cell r="K42">
            <v>1405</v>
          </cell>
          <cell r="L42">
            <v>26</v>
          </cell>
          <cell r="M42"/>
        </row>
        <row r="43">
          <cell r="K43">
            <v>1670</v>
          </cell>
          <cell r="L43">
            <v>268</v>
          </cell>
          <cell r="M43">
            <v>6</v>
          </cell>
        </row>
        <row r="44">
          <cell r="K44">
            <v>1495</v>
          </cell>
          <cell r="L44">
            <v>38</v>
          </cell>
          <cell r="M44">
            <v>8</v>
          </cell>
        </row>
        <row r="45">
          <cell r="K45">
            <v>1655</v>
          </cell>
          <cell r="L45">
            <v>49</v>
          </cell>
          <cell r="M45"/>
        </row>
        <row r="46">
          <cell r="K46">
            <v>1280</v>
          </cell>
          <cell r="L46">
            <v>25</v>
          </cell>
          <cell r="M46"/>
        </row>
        <row r="47">
          <cell r="K47">
            <v>1932</v>
          </cell>
          <cell r="L47">
            <v>1163</v>
          </cell>
          <cell r="M47">
            <v>140</v>
          </cell>
        </row>
        <row r="48">
          <cell r="K48">
            <v>94</v>
          </cell>
          <cell r="L48">
            <v>7</v>
          </cell>
          <cell r="M48"/>
        </row>
        <row r="49">
          <cell r="K49">
            <v>1330</v>
          </cell>
          <cell r="L49">
            <v>24</v>
          </cell>
          <cell r="M49"/>
        </row>
        <row r="50">
          <cell r="K50">
            <v>335</v>
          </cell>
          <cell r="L50">
            <v>8</v>
          </cell>
          <cell r="M50"/>
        </row>
        <row r="51">
          <cell r="K51">
            <v>334</v>
          </cell>
          <cell r="L51">
            <v>9</v>
          </cell>
          <cell r="M51"/>
        </row>
        <row r="52">
          <cell r="K52">
            <v>336</v>
          </cell>
          <cell r="L52">
            <v>4</v>
          </cell>
          <cell r="M52"/>
        </row>
        <row r="53">
          <cell r="K53">
            <v>1145</v>
          </cell>
          <cell r="L53">
            <v>525</v>
          </cell>
          <cell r="M53">
            <v>54</v>
          </cell>
        </row>
        <row r="54">
          <cell r="K54">
            <v>1190</v>
          </cell>
          <cell r="L54">
            <v>389</v>
          </cell>
          <cell r="M54">
            <v>31</v>
          </cell>
        </row>
        <row r="55">
          <cell r="K55">
            <v>1250</v>
          </cell>
          <cell r="L55">
            <v>180</v>
          </cell>
          <cell r="M55">
            <v>5</v>
          </cell>
        </row>
        <row r="56">
          <cell r="K56">
            <v>1912</v>
          </cell>
          <cell r="L56">
            <v>2877</v>
          </cell>
          <cell r="M56">
            <v>274</v>
          </cell>
        </row>
        <row r="57">
          <cell r="K57">
            <v>1790</v>
          </cell>
          <cell r="L57">
            <v>77</v>
          </cell>
          <cell r="M57">
            <v>62</v>
          </cell>
        </row>
        <row r="58">
          <cell r="K58">
            <v>384</v>
          </cell>
          <cell r="L58">
            <v>37</v>
          </cell>
          <cell r="M58"/>
        </row>
        <row r="59">
          <cell r="K59">
            <v>1180</v>
          </cell>
          <cell r="L59">
            <v>109</v>
          </cell>
          <cell r="M59">
            <v>8</v>
          </cell>
        </row>
        <row r="60">
          <cell r="K60">
            <v>1565</v>
          </cell>
          <cell r="L60">
            <v>559</v>
          </cell>
          <cell r="M60">
            <v>44</v>
          </cell>
        </row>
        <row r="61">
          <cell r="K61">
            <v>16</v>
          </cell>
          <cell r="L61">
            <v>2220</v>
          </cell>
          <cell r="M61"/>
        </row>
        <row r="62">
          <cell r="K62">
            <v>93</v>
          </cell>
          <cell r="L62">
            <v>245</v>
          </cell>
          <cell r="M62">
            <v>17</v>
          </cell>
        </row>
        <row r="63">
          <cell r="K63">
            <v>1255</v>
          </cell>
          <cell r="L63">
            <v>49</v>
          </cell>
          <cell r="M63"/>
        </row>
        <row r="64">
          <cell r="K64">
            <v>1315</v>
          </cell>
          <cell r="L64">
            <v>42</v>
          </cell>
          <cell r="M64"/>
        </row>
        <row r="65">
          <cell r="K65">
            <v>1415</v>
          </cell>
          <cell r="L65">
            <v>133</v>
          </cell>
          <cell r="M65">
            <v>16</v>
          </cell>
        </row>
        <row r="66">
          <cell r="K66">
            <v>1525</v>
          </cell>
          <cell r="L66">
            <v>137</v>
          </cell>
          <cell r="M66">
            <v>99</v>
          </cell>
        </row>
        <row r="67">
          <cell r="K67">
            <v>1640</v>
          </cell>
          <cell r="L67">
            <v>161</v>
          </cell>
          <cell r="M67"/>
        </row>
        <row r="68">
          <cell r="K68">
            <v>1350</v>
          </cell>
          <cell r="L68">
            <v>743</v>
          </cell>
          <cell r="M68">
            <v>192</v>
          </cell>
        </row>
        <row r="69">
          <cell r="K69">
            <v>1412</v>
          </cell>
          <cell r="L69">
            <v>121</v>
          </cell>
          <cell r="M69">
            <v>80</v>
          </cell>
        </row>
        <row r="70">
          <cell r="K70">
            <v>1860</v>
          </cell>
          <cell r="L70"/>
          <cell r="M70"/>
        </row>
        <row r="71">
          <cell r="K71">
            <v>1155</v>
          </cell>
          <cell r="L71">
            <v>35</v>
          </cell>
          <cell r="M71"/>
        </row>
        <row r="72">
          <cell r="K72">
            <v>92</v>
          </cell>
          <cell r="L72">
            <v>1662</v>
          </cell>
          <cell r="M72">
            <v>287</v>
          </cell>
        </row>
        <row r="73">
          <cell r="K73">
            <v>1325</v>
          </cell>
          <cell r="L73">
            <v>59</v>
          </cell>
          <cell r="M73"/>
        </row>
        <row r="74">
          <cell r="K74">
            <v>1335</v>
          </cell>
          <cell r="L74">
            <v>321</v>
          </cell>
          <cell r="M74">
            <v>70</v>
          </cell>
        </row>
        <row r="75">
          <cell r="K75">
            <v>1300</v>
          </cell>
          <cell r="L75">
            <v>50</v>
          </cell>
          <cell r="M75"/>
        </row>
        <row r="76">
          <cell r="K76">
            <v>39</v>
          </cell>
          <cell r="L76">
            <v>16</v>
          </cell>
          <cell r="M76"/>
        </row>
        <row r="77">
          <cell r="K77">
            <v>1710</v>
          </cell>
          <cell r="L77">
            <v>97</v>
          </cell>
          <cell r="M77"/>
        </row>
        <row r="78">
          <cell r="K78">
            <v>1700</v>
          </cell>
          <cell r="L78">
            <v>623</v>
          </cell>
          <cell r="M78">
            <v>26</v>
          </cell>
        </row>
        <row r="79">
          <cell r="K79">
            <v>1575</v>
          </cell>
          <cell r="L79">
            <v>43</v>
          </cell>
          <cell r="M79"/>
        </row>
        <row r="80">
          <cell r="K80">
            <v>1125</v>
          </cell>
          <cell r="L80">
            <v>87</v>
          </cell>
          <cell r="M80">
            <v>4</v>
          </cell>
        </row>
        <row r="81">
          <cell r="K81">
            <v>1470</v>
          </cell>
          <cell r="L81">
            <v>55</v>
          </cell>
          <cell r="M81">
            <v>13</v>
          </cell>
        </row>
        <row r="82">
          <cell r="K82">
            <v>1440</v>
          </cell>
          <cell r="L82">
            <v>20</v>
          </cell>
          <cell r="M82"/>
        </row>
        <row r="83">
          <cell r="K83">
            <v>1630</v>
          </cell>
          <cell r="L83">
            <v>80</v>
          </cell>
          <cell r="M83">
            <v>22</v>
          </cell>
        </row>
        <row r="84">
          <cell r="K84">
            <v>1650</v>
          </cell>
          <cell r="L84">
            <v>46</v>
          </cell>
          <cell r="M84"/>
        </row>
        <row r="85">
          <cell r="K85">
            <v>1110</v>
          </cell>
          <cell r="L85">
            <v>1056</v>
          </cell>
          <cell r="M85">
            <v>58</v>
          </cell>
        </row>
        <row r="86">
          <cell r="K86">
            <v>1410</v>
          </cell>
          <cell r="L86"/>
          <cell r="M86"/>
        </row>
        <row r="87">
          <cell r="K87">
            <v>2008</v>
          </cell>
          <cell r="L87">
            <v>5990</v>
          </cell>
          <cell r="M87"/>
        </row>
        <row r="88">
          <cell r="K88">
            <v>2007</v>
          </cell>
          <cell r="L88">
            <v>4374</v>
          </cell>
          <cell r="M88"/>
        </row>
        <row r="89">
          <cell r="K89">
            <v>2004</v>
          </cell>
          <cell r="L89">
            <v>13</v>
          </cell>
          <cell r="M89"/>
        </row>
        <row r="90">
          <cell r="K90">
            <v>1360</v>
          </cell>
          <cell r="L90">
            <v>6</v>
          </cell>
          <cell r="M90"/>
        </row>
        <row r="91">
          <cell r="K91">
            <v>1130</v>
          </cell>
          <cell r="L91">
            <v>11</v>
          </cell>
          <cell r="M91"/>
        </row>
        <row r="92">
          <cell r="K92">
            <v>1340</v>
          </cell>
          <cell r="L92">
            <v>69</v>
          </cell>
          <cell r="M92"/>
        </row>
        <row r="93">
          <cell r="K93">
            <v>1770</v>
          </cell>
          <cell r="L93">
            <v>628</v>
          </cell>
          <cell r="M93">
            <v>21</v>
          </cell>
        </row>
        <row r="94">
          <cell r="K94">
            <v>1760</v>
          </cell>
          <cell r="L94">
            <v>12</v>
          </cell>
          <cell r="M94">
            <v>5</v>
          </cell>
        </row>
        <row r="95">
          <cell r="K95">
            <v>1660</v>
          </cell>
          <cell r="L95">
            <v>32</v>
          </cell>
          <cell r="M95"/>
        </row>
        <row r="96">
          <cell r="K96">
            <v>1885</v>
          </cell>
          <cell r="L96">
            <v>59</v>
          </cell>
          <cell r="M96">
            <v>16</v>
          </cell>
        </row>
        <row r="97">
          <cell r="K97">
            <v>1890</v>
          </cell>
          <cell r="L97">
            <v>179</v>
          </cell>
          <cell r="M97">
            <v>79</v>
          </cell>
        </row>
        <row r="98">
          <cell r="K98">
            <v>1425</v>
          </cell>
          <cell r="L98">
            <v>32</v>
          </cell>
          <cell r="M98"/>
        </row>
        <row r="99">
          <cell r="K99">
            <v>1705</v>
          </cell>
          <cell r="L99">
            <v>294</v>
          </cell>
          <cell r="M99"/>
        </row>
        <row r="100">
          <cell r="K100">
            <v>1535</v>
          </cell>
          <cell r="L100">
            <v>19</v>
          </cell>
          <cell r="M100"/>
        </row>
        <row r="101">
          <cell r="K101">
            <v>1390</v>
          </cell>
          <cell r="L101">
            <v>3796</v>
          </cell>
          <cell r="M101">
            <v>1114</v>
          </cell>
        </row>
        <row r="102">
          <cell r="K102">
            <v>1750</v>
          </cell>
          <cell r="L102">
            <v>13</v>
          </cell>
          <cell r="M102">
            <v>19</v>
          </cell>
        </row>
        <row r="103">
          <cell r="K103">
            <v>1560</v>
          </cell>
          <cell r="L103">
            <v>690</v>
          </cell>
          <cell r="M103"/>
        </row>
        <row r="104">
          <cell r="K104">
            <v>1620</v>
          </cell>
          <cell r="L104">
            <v>185</v>
          </cell>
          <cell r="M104"/>
        </row>
        <row r="105">
          <cell r="K105">
            <v>1420</v>
          </cell>
          <cell r="L105">
            <v>928</v>
          </cell>
          <cell r="M105">
            <v>109</v>
          </cell>
        </row>
        <row r="106">
          <cell r="K106">
            <v>1160</v>
          </cell>
          <cell r="L106">
            <v>66</v>
          </cell>
          <cell r="M106">
            <v>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holdsfortegnelse"/>
      <sheetName val="Dimensionering 2018"/>
      <sheetName val="Dimensionering 2019"/>
      <sheetName val="Dimensionering 2020 "/>
      <sheetName val="Dimensionering 2021"/>
      <sheetName val="Dimensionering 2022"/>
      <sheetName val="Dimensionering 2023"/>
    </sheetNames>
    <sheetDataSet>
      <sheetData sheetId="0"/>
      <sheetData sheetId="1"/>
      <sheetData sheetId="2"/>
      <sheetData sheetId="3"/>
      <sheetData sheetId="4"/>
      <sheetData sheetId="5">
        <row r="6">
          <cell r="A6" t="str">
            <v>Ambulancebehandler</v>
          </cell>
        </row>
      </sheetData>
      <sheetData sheetId="6">
        <row r="5">
          <cell r="A5"/>
          <cell r="B5"/>
          <cell r="C5"/>
          <cell r="D5"/>
          <cell r="E5"/>
        </row>
        <row r="6">
          <cell r="A6" t="str">
            <v>Ambulancebehandler</v>
          </cell>
          <cell r="B6" t="str">
            <v/>
          </cell>
          <cell r="C6">
            <v>0.84</v>
          </cell>
          <cell r="D6">
            <v>1</v>
          </cell>
          <cell r="E6">
            <v>3.1316227173913045E-3</v>
          </cell>
        </row>
        <row r="7">
          <cell r="A7" t="str">
            <v>Anlægsgartner</v>
          </cell>
          <cell r="B7" t="str">
            <v>Ja</v>
          </cell>
          <cell r="C7">
            <v>0.84</v>
          </cell>
          <cell r="D7">
            <v>0.89473684210526316</v>
          </cell>
          <cell r="E7">
            <v>0.12220576533400809</v>
          </cell>
        </row>
        <row r="8">
          <cell r="A8" t="str">
            <v>Anlægsstruktør, bygningstruktør og brolægger</v>
          </cell>
          <cell r="B8" t="str">
            <v>Ja</v>
          </cell>
          <cell r="C8">
            <v>0.77</v>
          </cell>
          <cell r="D8">
            <v>0.9888579387186629</v>
          </cell>
          <cell r="E8">
            <v>4.6683438786919836E-2</v>
          </cell>
        </row>
        <row r="9">
          <cell r="A9" t="str">
            <v>Autolakerer</v>
          </cell>
          <cell r="B9" t="str">
            <v>Ja</v>
          </cell>
          <cell r="C9">
            <v>1.07</v>
          </cell>
          <cell r="D9">
            <v>0.84126984126984128</v>
          </cell>
          <cell r="E9">
            <v>8.2344385657894745E-2</v>
          </cell>
        </row>
        <row r="10">
          <cell r="A10" t="str">
            <v>Automatik- og procesuddannelsen</v>
          </cell>
          <cell r="B10" t="str">
            <v>Ja</v>
          </cell>
          <cell r="C10">
            <v>1.07</v>
          </cell>
          <cell r="D10">
            <v>0.62116040955631402</v>
          </cell>
          <cell r="E10">
            <v>4.7469803629032262E-2</v>
          </cell>
        </row>
        <row r="11">
          <cell r="A11" t="str">
            <v>Bager og konditor</v>
          </cell>
          <cell r="B11" t="str">
            <v/>
          </cell>
          <cell r="C11">
            <v>1.07</v>
          </cell>
          <cell r="D11">
            <v>0.88709677419354838</v>
          </cell>
          <cell r="E11">
            <v>7.7826042236842113E-2</v>
          </cell>
        </row>
        <row r="12">
          <cell r="A12" t="str">
            <v>Beklædningshåndværker</v>
          </cell>
          <cell r="B12" t="str">
            <v>Ja</v>
          </cell>
          <cell r="C12">
            <v>1.08</v>
          </cell>
          <cell r="D12">
            <v>0.67500000000000004</v>
          </cell>
          <cell r="E12">
            <v>0.24166849389925379</v>
          </cell>
        </row>
        <row r="13">
          <cell r="A13" t="str">
            <v>Beslagsmed</v>
          </cell>
          <cell r="B13" t="str">
            <v/>
          </cell>
          <cell r="C13">
            <v>0.81</v>
          </cell>
          <cell r="D13">
            <v>1</v>
          </cell>
          <cell r="E13">
            <v>8.3041931026717863E-2</v>
          </cell>
        </row>
        <row r="14">
          <cell r="A14" t="str">
            <v>Boligmontering</v>
          </cell>
          <cell r="B14" t="str">
            <v/>
          </cell>
          <cell r="C14">
            <v>1.0900000000000001</v>
          </cell>
          <cell r="D14">
            <v>1</v>
          </cell>
          <cell r="E14">
            <v>0.12518293727272728</v>
          </cell>
        </row>
        <row r="15">
          <cell r="A15" t="str">
            <v>Buschauffør i kollektiv trafik</v>
          </cell>
          <cell r="B15" t="str">
            <v/>
          </cell>
          <cell r="C15">
            <v>1.32</v>
          </cell>
          <cell r="D15">
            <v>1</v>
          </cell>
          <cell r="E15">
            <v>6.0585521259259263E-2</v>
          </cell>
        </row>
        <row r="16">
          <cell r="A16" t="str">
            <v>Bygningsmaler</v>
          </cell>
          <cell r="B16" t="str">
            <v>Ja</v>
          </cell>
          <cell r="C16">
            <v>0.98</v>
          </cell>
          <cell r="D16">
            <v>0.84496124031007747</v>
          </cell>
          <cell r="E16">
            <v>0.105941829505988</v>
          </cell>
        </row>
        <row r="17">
          <cell r="A17" t="str">
            <v>Bygningsnedker</v>
          </cell>
          <cell r="B17" t="str">
            <v>Ja</v>
          </cell>
          <cell r="C17">
            <v>1.23</v>
          </cell>
          <cell r="D17">
            <v>0.62043795620437958</v>
          </cell>
          <cell r="E17">
            <v>7.8403323512931028E-2</v>
          </cell>
        </row>
        <row r="18">
          <cell r="A18" t="str">
            <v>Bådmekaniker</v>
          </cell>
          <cell r="B18" t="str">
            <v>Ja</v>
          </cell>
          <cell r="C18">
            <v>-0.39</v>
          </cell>
          <cell r="D18">
            <v>1</v>
          </cell>
          <cell r="E18">
            <v>8.3041931026717863E-2</v>
          </cell>
        </row>
        <row r="19">
          <cell r="A19" t="str">
            <v>Cnc-tekniker</v>
          </cell>
          <cell r="B19" t="str">
            <v>Ja</v>
          </cell>
          <cell r="C19">
            <v>1.03</v>
          </cell>
          <cell r="D19">
            <v>0</v>
          </cell>
          <cell r="E19">
            <v>8.3041931026717863E-2</v>
          </cell>
        </row>
        <row r="20">
          <cell r="A20" t="str">
            <v>Cykel-og motorcykelmekaniker</v>
          </cell>
          <cell r="B20" t="str">
            <v>Ja</v>
          </cell>
          <cell r="C20">
            <v>0.75</v>
          </cell>
          <cell r="D20">
            <v>0.76190476190476186</v>
          </cell>
          <cell r="E20">
            <v>3.5391667457627118E-2</v>
          </cell>
        </row>
        <row r="21">
          <cell r="A21" t="str">
            <v>Data- og kommunikationsuddannelsen</v>
          </cell>
          <cell r="B21" t="str">
            <v>Ja</v>
          </cell>
          <cell r="C21">
            <v>0.92</v>
          </cell>
          <cell r="D21">
            <v>0.42385321100917434</v>
          </cell>
          <cell r="E21">
            <v>0.10631614268300248</v>
          </cell>
        </row>
        <row r="22">
          <cell r="A22" t="str">
            <v>Detailhandelsuddannelsen med specialer</v>
          </cell>
          <cell r="B22" t="str">
            <v>Ja</v>
          </cell>
          <cell r="C22">
            <v>1.01</v>
          </cell>
          <cell r="D22">
            <v>0.83171150543789352</v>
          </cell>
          <cell r="E22">
            <v>0.11407415216716824</v>
          </cell>
        </row>
        <row r="23">
          <cell r="A23" t="str">
            <v>Digital media uddannelsen</v>
          </cell>
          <cell r="B23" t="str">
            <v/>
          </cell>
          <cell r="C23">
            <v>0.61</v>
          </cell>
          <cell r="D23">
            <v>0.19047619047619047</v>
          </cell>
          <cell r="E23">
            <v>0.31933194050000002</v>
          </cell>
        </row>
        <row r="24">
          <cell r="A24" t="str">
            <v>Dyrepasser</v>
          </cell>
          <cell r="B24" t="str">
            <v/>
          </cell>
          <cell r="C24">
            <v>0.67</v>
          </cell>
          <cell r="D24">
            <v>0.7592592592592593</v>
          </cell>
          <cell r="E24">
            <v>9.554190451219513E-2</v>
          </cell>
        </row>
        <row r="25">
          <cell r="A25" t="str">
            <v>Ejendomsservicetekniker</v>
          </cell>
          <cell r="B25" t="str">
            <v>Ja</v>
          </cell>
          <cell r="C25">
            <v>0.82</v>
          </cell>
          <cell r="D25">
            <v>0.83236994219653182</v>
          </cell>
          <cell r="E25">
            <v>0.10558643564039408</v>
          </cell>
        </row>
        <row r="26">
          <cell r="A26" t="str">
            <v>Elektriker</v>
          </cell>
          <cell r="B26" t="str">
            <v>Ja</v>
          </cell>
          <cell r="C26">
            <v>1.05</v>
          </cell>
          <cell r="D26">
            <v>0.78924731182795704</v>
          </cell>
          <cell r="E26">
            <v>3.4320577022263439E-2</v>
          </cell>
        </row>
        <row r="27">
          <cell r="A27" t="str">
            <v>Elektronik- og svagstrømsuddannelsen</v>
          </cell>
          <cell r="B27" t="str">
            <v>Ja</v>
          </cell>
          <cell r="C27">
            <v>1.28</v>
          </cell>
          <cell r="D27">
            <v>0.68518518518518523</v>
          </cell>
          <cell r="E27">
            <v>2.4598453055555556E-2</v>
          </cell>
        </row>
        <row r="28">
          <cell r="A28" t="str">
            <v>Elektronikoperatør</v>
          </cell>
          <cell r="B28" t="str">
            <v/>
          </cell>
          <cell r="C28">
            <v>1.29</v>
          </cell>
          <cell r="D28">
            <v>1</v>
          </cell>
          <cell r="E28">
            <v>1.1363637500000001E-3</v>
          </cell>
        </row>
        <row r="29">
          <cell r="A29" t="str">
            <v>Entreprenør- og landbrugsmaskinuddannelsen</v>
          </cell>
          <cell r="B29" t="str">
            <v>Ja</v>
          </cell>
          <cell r="C29">
            <v>1.08</v>
          </cell>
          <cell r="D29">
            <v>0.97757847533632292</v>
          </cell>
          <cell r="E29">
            <v>3.0149710133587786E-2</v>
          </cell>
        </row>
        <row r="30">
          <cell r="A30" t="str">
            <v>Ernæringsassistent</v>
          </cell>
          <cell r="B30" t="str">
            <v>Ja</v>
          </cell>
          <cell r="C30">
            <v>0.94</v>
          </cell>
          <cell r="D30">
            <v>0.69032258064516128</v>
          </cell>
          <cell r="E30">
            <v>0.12435338363567071</v>
          </cell>
        </row>
        <row r="31">
          <cell r="A31" t="str">
            <v>Eventkoordinator</v>
          </cell>
          <cell r="B31" t="str">
            <v/>
          </cell>
          <cell r="C31">
            <v>0.62</v>
          </cell>
          <cell r="D31">
            <v>0.62686567164179108</v>
          </cell>
          <cell r="E31">
            <v>0.14237139382653061</v>
          </cell>
        </row>
        <row r="32">
          <cell r="A32" t="str">
            <v>Film- og tv-produktionsuddannelsen</v>
          </cell>
          <cell r="B32" t="str">
            <v/>
          </cell>
          <cell r="C32">
            <v>0.7</v>
          </cell>
          <cell r="D32">
            <v>0.72580645161290325</v>
          </cell>
          <cell r="E32">
            <v>0.11466607109090907</v>
          </cell>
        </row>
        <row r="33">
          <cell r="A33" t="str">
            <v>Finansuddannelsen (kun som eux)</v>
          </cell>
          <cell r="B33" t="str">
            <v/>
          </cell>
          <cell r="C33">
            <v>1.23</v>
          </cell>
          <cell r="D33">
            <v>0</v>
          </cell>
          <cell r="E33">
            <v>8.3041931026717863E-2</v>
          </cell>
        </row>
        <row r="34">
          <cell r="A34" t="str">
            <v>Finmekanikeruddannelsen</v>
          </cell>
          <cell r="B34" t="str">
            <v>Ja</v>
          </cell>
          <cell r="C34">
            <v>1.2</v>
          </cell>
          <cell r="D34">
            <v>0.73333333333333328</v>
          </cell>
          <cell r="E34">
            <v>3.8124981418918923E-2</v>
          </cell>
        </row>
        <row r="35">
          <cell r="A35" t="str">
            <v>Fitnessuddannelsen</v>
          </cell>
          <cell r="B35" t="str">
            <v/>
          </cell>
          <cell r="C35">
            <v>0.39</v>
          </cell>
          <cell r="D35">
            <v>0.65909090909090906</v>
          </cell>
          <cell r="E35">
            <v>5.1332900250000001E-2</v>
          </cell>
        </row>
        <row r="36">
          <cell r="A36" t="str">
            <v>Flytekniker</v>
          </cell>
          <cell r="B36" t="str">
            <v/>
          </cell>
          <cell r="C36">
            <v>1.0900000000000001</v>
          </cell>
          <cell r="D36">
            <v>0.56666666666666665</v>
          </cell>
          <cell r="E36">
            <v>3.4732579999999999E-2</v>
          </cell>
        </row>
        <row r="37">
          <cell r="A37" t="str">
            <v>Forsyningsoperatør</v>
          </cell>
          <cell r="B37" t="str">
            <v/>
          </cell>
          <cell r="C37">
            <v>1.39</v>
          </cell>
          <cell r="D37">
            <v>1</v>
          </cell>
          <cell r="E37">
            <v>5.7716588958333336E-2</v>
          </cell>
        </row>
        <row r="38">
          <cell r="A38" t="str">
            <v>Fotograf</v>
          </cell>
          <cell r="B38" t="str">
            <v/>
          </cell>
          <cell r="C38">
            <v>1.19</v>
          </cell>
          <cell r="D38">
            <v>0.6</v>
          </cell>
          <cell r="E38">
            <v>0.19170526937499999</v>
          </cell>
        </row>
        <row r="39">
          <cell r="A39" t="str">
            <v>Frisør</v>
          </cell>
          <cell r="B39" t="str">
            <v>Ja</v>
          </cell>
          <cell r="C39">
            <v>1.07</v>
          </cell>
          <cell r="D39">
            <v>0.66289592760180993</v>
          </cell>
          <cell r="E39">
            <v>7.8793881345454536E-2</v>
          </cell>
        </row>
        <row r="40">
          <cell r="A40" t="str">
            <v>Gartner</v>
          </cell>
          <cell r="B40" t="str">
            <v>Ja</v>
          </cell>
          <cell r="C40">
            <v>1.19</v>
          </cell>
          <cell r="D40">
            <v>0.67307692307692313</v>
          </cell>
          <cell r="E40">
            <v>0.14988029088888885</v>
          </cell>
        </row>
        <row r="41">
          <cell r="A41" t="str">
            <v>Gastronom</v>
          </cell>
          <cell r="B41" t="str">
            <v>Ja</v>
          </cell>
          <cell r="C41">
            <v>0.8</v>
          </cell>
          <cell r="D41">
            <v>0.86166007905138342</v>
          </cell>
          <cell r="E41">
            <v>0.14305806333533649</v>
          </cell>
        </row>
        <row r="42">
          <cell r="A42" t="str">
            <v>Glarmester</v>
          </cell>
          <cell r="B42" t="str">
            <v>Ja</v>
          </cell>
          <cell r="C42">
            <v>1.1599999999999999</v>
          </cell>
          <cell r="D42">
            <v>0.96153846153846156</v>
          </cell>
          <cell r="E42">
            <v>0.11232082574999999</v>
          </cell>
        </row>
        <row r="43">
          <cell r="A43" t="str">
            <v xml:space="preserve">Gourmetslagter </v>
          </cell>
          <cell r="B43" t="str">
            <v>Ja</v>
          </cell>
          <cell r="C43">
            <v>1.01</v>
          </cell>
          <cell r="D43">
            <v>0.96566523605150212</v>
          </cell>
          <cell r="E43">
            <v>7.7138377608695644E-2</v>
          </cell>
        </row>
        <row r="44">
          <cell r="A44" t="str">
            <v>Grafisk tekniker</v>
          </cell>
          <cell r="B44" t="str">
            <v>Ja</v>
          </cell>
          <cell r="C44">
            <v>1.0900000000000001</v>
          </cell>
          <cell r="D44">
            <v>0.76470588235294112</v>
          </cell>
          <cell r="E44">
            <v>0.12577599539473683</v>
          </cell>
        </row>
        <row r="45">
          <cell r="A45" t="str">
            <v>Greenkeeper</v>
          </cell>
          <cell r="B45" t="str">
            <v/>
          </cell>
          <cell r="C45">
            <v>0.88</v>
          </cell>
          <cell r="D45">
            <v>0.92307692307692313</v>
          </cell>
          <cell r="E45">
            <v>6.2084904868421061E-2</v>
          </cell>
        </row>
        <row r="46">
          <cell r="A46" t="str">
            <v>Guld- og sølvsmed</v>
          </cell>
          <cell r="B46" t="str">
            <v/>
          </cell>
          <cell r="C46">
            <v>1.07</v>
          </cell>
          <cell r="D46">
            <v>0.38636363636363635</v>
          </cell>
          <cell r="E46">
            <v>9.1115446874999992E-2</v>
          </cell>
        </row>
        <row r="47">
          <cell r="A47" t="str">
            <v>Handelsuddannelse med specialer</v>
          </cell>
          <cell r="B47" t="str">
            <v>Ja</v>
          </cell>
          <cell r="C47">
            <v>1.02</v>
          </cell>
          <cell r="D47">
            <v>0.76214073339940536</v>
          </cell>
          <cell r="E47">
            <v>9.5817141650273219E-2</v>
          </cell>
        </row>
        <row r="48">
          <cell r="A48" t="str">
            <v>Havne- og terminaluddannelsen</v>
          </cell>
          <cell r="B48" t="str">
            <v/>
          </cell>
          <cell r="C48">
            <v>2.1800000000000002</v>
          </cell>
          <cell r="D48">
            <v>0.75</v>
          </cell>
          <cell r="E48">
            <v>8.3041931026717863E-2</v>
          </cell>
        </row>
        <row r="49">
          <cell r="A49" t="str">
            <v>Hospitalsteknisk assistent</v>
          </cell>
          <cell r="B49" t="str">
            <v/>
          </cell>
          <cell r="C49">
            <v>1</v>
          </cell>
          <cell r="D49">
            <v>1</v>
          </cell>
          <cell r="E49">
            <v>3.7424242400000002E-2</v>
          </cell>
        </row>
        <row r="50">
          <cell r="A50" t="str">
            <v>Industrioperatør</v>
          </cell>
          <cell r="B50" t="str">
            <v>Ja</v>
          </cell>
          <cell r="C50">
            <v>1.1499999999999999</v>
          </cell>
          <cell r="D50">
            <v>0.81141439205955335</v>
          </cell>
          <cell r="E50">
            <v>4.6121412198275841E-2</v>
          </cell>
        </row>
        <row r="51">
          <cell r="A51" t="str">
            <v>Industriteknikeruddannelsen</v>
          </cell>
          <cell r="B51" t="str">
            <v>Ja</v>
          </cell>
          <cell r="C51">
            <v>1.27</v>
          </cell>
          <cell r="D51">
            <v>0.80136986301369861</v>
          </cell>
          <cell r="E51">
            <v>8.9049602466555203E-2</v>
          </cell>
        </row>
        <row r="52">
          <cell r="A52" t="str">
            <v>Karrosseriteknikeruddannelsen</v>
          </cell>
          <cell r="B52" t="str">
            <v>Ja</v>
          </cell>
          <cell r="C52">
            <v>1.08</v>
          </cell>
          <cell r="D52">
            <v>0.87179487179487181</v>
          </cell>
          <cell r="E52">
            <v>6.6198392594339628E-2</v>
          </cell>
        </row>
        <row r="53">
          <cell r="A53" t="str">
            <v>Kontoruddannelse med specialer (kun eux)</v>
          </cell>
          <cell r="B53" t="str">
            <v>Ja</v>
          </cell>
          <cell r="C53">
            <v>1.18</v>
          </cell>
          <cell r="D53">
            <v>0.72657450076804919</v>
          </cell>
          <cell r="E53">
            <v>7.5317951039562209E-2</v>
          </cell>
        </row>
        <row r="54">
          <cell r="A54" t="str">
            <v>Kosmetiker</v>
          </cell>
          <cell r="B54" t="str">
            <v>Ja</v>
          </cell>
          <cell r="C54">
            <v>0.53</v>
          </cell>
          <cell r="D54">
            <v>0.70329670329670335</v>
          </cell>
          <cell r="E54">
            <v>0.11584273948863637</v>
          </cell>
        </row>
        <row r="55">
          <cell r="A55" t="str">
            <v>Kranfører</v>
          </cell>
          <cell r="B55" t="str">
            <v/>
          </cell>
          <cell r="C55">
            <v>0.93</v>
          </cell>
          <cell r="D55">
            <v>1</v>
          </cell>
          <cell r="E55">
            <v>8.3041931026717863E-2</v>
          </cell>
        </row>
        <row r="56">
          <cell r="A56" t="str">
            <v>Køletekniker</v>
          </cell>
          <cell r="B56" t="str">
            <v>Ja</v>
          </cell>
          <cell r="C56">
            <v>0.86</v>
          </cell>
          <cell r="D56">
            <v>0.97297297297297303</v>
          </cell>
          <cell r="E56">
            <v>2.6153358387096773E-2</v>
          </cell>
        </row>
        <row r="57">
          <cell r="A57" t="str">
            <v>Lager- og terminaluddannelsen</v>
          </cell>
          <cell r="B57" t="str">
            <v>Ja</v>
          </cell>
          <cell r="C57">
            <v>0.78</v>
          </cell>
          <cell r="D57">
            <v>0.88378378378378375</v>
          </cell>
          <cell r="E57">
            <v>0.10520646304203536</v>
          </cell>
        </row>
        <row r="58">
          <cell r="A58" t="str">
            <v>Landbrugsuddannelsen</v>
          </cell>
          <cell r="B58" t="str">
            <v/>
          </cell>
          <cell r="C58">
            <v>1.1000000000000001</v>
          </cell>
          <cell r="D58">
            <v>0.98677884615384615</v>
          </cell>
          <cell r="E58">
            <v>2.7678096516602805E-2</v>
          </cell>
        </row>
        <row r="59">
          <cell r="A59" t="str">
            <v>Lastvognsmekaniker</v>
          </cell>
          <cell r="B59" t="str">
            <v>Ja</v>
          </cell>
          <cell r="C59">
            <v>1.07</v>
          </cell>
          <cell r="D59">
            <v>0.90647482014388492</v>
          </cell>
          <cell r="E59">
            <v>5.0611836144067793E-2</v>
          </cell>
        </row>
        <row r="60">
          <cell r="A60" t="str">
            <v>Lufthavnsuddannelsen</v>
          </cell>
          <cell r="B60" t="str">
            <v/>
          </cell>
          <cell r="C60">
            <v>0.97</v>
          </cell>
          <cell r="D60">
            <v>0.5</v>
          </cell>
          <cell r="E60">
            <v>2.0631823629032257E-2</v>
          </cell>
        </row>
        <row r="61">
          <cell r="A61" t="str">
            <v>Maritime håndværksfag</v>
          </cell>
          <cell r="B61" t="str">
            <v/>
          </cell>
          <cell r="C61">
            <v>1.21</v>
          </cell>
          <cell r="D61">
            <v>1</v>
          </cell>
          <cell r="E61">
            <v>4.7414347777777782E-2</v>
          </cell>
        </row>
        <row r="62">
          <cell r="A62" t="str">
            <v xml:space="preserve">Maskinsnedker </v>
          </cell>
          <cell r="B62" t="str">
            <v>Ja</v>
          </cell>
          <cell r="C62">
            <v>1.1000000000000001</v>
          </cell>
          <cell r="D62">
            <v>0.93902439024390238</v>
          </cell>
          <cell r="E62">
            <v>4.7602643981481479E-2</v>
          </cell>
        </row>
        <row r="63">
          <cell r="A63" t="str">
            <v>Mediegrafiker</v>
          </cell>
          <cell r="B63" t="str">
            <v>Ja</v>
          </cell>
          <cell r="C63">
            <v>1.0900000000000001</v>
          </cell>
          <cell r="D63">
            <v>0.62809917355371903</v>
          </cell>
          <cell r="E63">
            <v>0.22993298878012053</v>
          </cell>
        </row>
        <row r="64">
          <cell r="A64" t="str">
            <v>Mejerist</v>
          </cell>
          <cell r="B64" t="str">
            <v/>
          </cell>
          <cell r="C64">
            <v>1.1599999999999999</v>
          </cell>
          <cell r="D64">
            <v>1</v>
          </cell>
          <cell r="E64">
            <v>2.2321958474025974E-2</v>
          </cell>
        </row>
        <row r="65">
          <cell r="A65" t="str">
            <v>Murer</v>
          </cell>
          <cell r="B65" t="str">
            <v>Ja</v>
          </cell>
          <cell r="C65">
            <v>1.06</v>
          </cell>
          <cell r="D65">
            <v>0.91611842105263153</v>
          </cell>
          <cell r="E65">
            <v>0.10265433837896254</v>
          </cell>
        </row>
        <row r="66">
          <cell r="A66" t="str">
            <v>Møbelsnedker og orgelbygger</v>
          </cell>
          <cell r="B66" t="str">
            <v>Ja</v>
          </cell>
          <cell r="C66">
            <v>1.1499999999999999</v>
          </cell>
          <cell r="D66">
            <v>0.55555555555555558</v>
          </cell>
          <cell r="E66">
            <v>0.19441558303846157</v>
          </cell>
        </row>
        <row r="67">
          <cell r="A67" t="str">
            <v>Ortopædist</v>
          </cell>
          <cell r="B67" t="str">
            <v/>
          </cell>
          <cell r="C67">
            <v>1.21</v>
          </cell>
          <cell r="D67" t="str">
            <v>-</v>
          </cell>
          <cell r="E67">
            <v>8.3041931026717863E-2</v>
          </cell>
        </row>
        <row r="68">
          <cell r="A68" t="str">
            <v>Overfladebehandler</v>
          </cell>
          <cell r="B68" t="str">
            <v>Ja</v>
          </cell>
          <cell r="C68">
            <v>0.5</v>
          </cell>
          <cell r="D68">
            <v>1</v>
          </cell>
          <cell r="E68">
            <v>0.19893179075</v>
          </cell>
        </row>
        <row r="69">
          <cell r="A69" t="str">
            <v>Personvognsmekaniker</v>
          </cell>
          <cell r="B69" t="str">
            <v>Ja</v>
          </cell>
          <cell r="C69">
            <v>1.04</v>
          </cell>
          <cell r="D69">
            <v>0.69967266775777415</v>
          </cell>
          <cell r="E69">
            <v>8.7157743680104011E-2</v>
          </cell>
        </row>
        <row r="70">
          <cell r="A70" t="str">
            <v>Plastmager</v>
          </cell>
          <cell r="B70" t="str">
            <v>Ja</v>
          </cell>
          <cell r="C70">
            <v>0.86</v>
          </cell>
          <cell r="D70">
            <v>0.97674418604651159</v>
          </cell>
          <cell r="E70">
            <v>3.6584045807692311E-2</v>
          </cell>
        </row>
        <row r="71">
          <cell r="A71" t="str">
            <v>Procesoperatør</v>
          </cell>
          <cell r="B71" t="str">
            <v>Ja</v>
          </cell>
          <cell r="C71">
            <v>0.99</v>
          </cell>
          <cell r="D71">
            <v>0.76415094339622647</v>
          </cell>
          <cell r="E71">
            <v>3.5245591602564109E-2</v>
          </cell>
        </row>
        <row r="72">
          <cell r="A72" t="str">
            <v>Produktions- og montageuddannelsen</v>
          </cell>
          <cell r="B72" t="str">
            <v>Ja</v>
          </cell>
          <cell r="C72">
            <v>1.78</v>
          </cell>
          <cell r="D72">
            <v>0.91836734693877553</v>
          </cell>
          <cell r="E72">
            <v>3.879996571428572E-2</v>
          </cell>
        </row>
        <row r="73">
          <cell r="A73" t="str">
            <v>Produktør</v>
          </cell>
          <cell r="B73" t="str">
            <v>Ja</v>
          </cell>
          <cell r="C73">
            <v>1.04</v>
          </cell>
          <cell r="D73" t="str">
            <v>-</v>
          </cell>
          <cell r="E73">
            <v>8.3041931026717863E-2</v>
          </cell>
        </row>
        <row r="74">
          <cell r="A74" t="str">
            <v>Receptionist</v>
          </cell>
          <cell r="B74" t="str">
            <v/>
          </cell>
          <cell r="C74">
            <v>0.85</v>
          </cell>
          <cell r="D74">
            <v>0.82352941176470584</v>
          </cell>
          <cell r="E74">
            <v>8.607522799999999E-2</v>
          </cell>
        </row>
        <row r="75">
          <cell r="A75" t="str">
            <v>Serviceassistent</v>
          </cell>
          <cell r="B75" t="str">
            <v>Ja</v>
          </cell>
          <cell r="C75">
            <v>1.01</v>
          </cell>
          <cell r="D75">
            <v>0.83157894736842108</v>
          </cell>
          <cell r="E75">
            <v>5.9121729824862655E-2</v>
          </cell>
        </row>
        <row r="76">
          <cell r="A76" t="str">
            <v>Sikkerhedsvagt</v>
          </cell>
          <cell r="B76" t="str">
            <v/>
          </cell>
          <cell r="C76">
            <v>0.33</v>
          </cell>
          <cell r="D76">
            <v>0.92307692307692313</v>
          </cell>
          <cell r="E76">
            <v>0.14119832800000001</v>
          </cell>
        </row>
        <row r="77">
          <cell r="A77" t="str">
            <v>Skibsmontør</v>
          </cell>
          <cell r="B77" t="str">
            <v>Ja</v>
          </cell>
          <cell r="C77">
            <v>0.92</v>
          </cell>
          <cell r="D77">
            <v>0.8571428571428571</v>
          </cell>
          <cell r="E77">
            <v>5.380453654255319E-2</v>
          </cell>
        </row>
        <row r="78">
          <cell r="A78" t="str">
            <v>Skiltetekniker</v>
          </cell>
          <cell r="B78" t="str">
            <v>Ja</v>
          </cell>
          <cell r="C78">
            <v>0.84</v>
          </cell>
          <cell r="D78">
            <v>0.93023255813953487</v>
          </cell>
          <cell r="E78">
            <v>0.16014515373188404</v>
          </cell>
        </row>
        <row r="79">
          <cell r="A79" t="str">
            <v>Skorstensfejer</v>
          </cell>
          <cell r="B79" t="str">
            <v/>
          </cell>
          <cell r="C79">
            <v>1.21</v>
          </cell>
          <cell r="D79">
            <v>1</v>
          </cell>
          <cell r="E79">
            <v>4.2605896666666664E-2</v>
          </cell>
        </row>
        <row r="80">
          <cell r="A80" t="str">
            <v>Skov- og naturtekniker</v>
          </cell>
          <cell r="B80" t="str">
            <v>Ja</v>
          </cell>
          <cell r="C80">
            <v>0.75</v>
          </cell>
          <cell r="D80">
            <v>0.78048780487804881</v>
          </cell>
          <cell r="E80">
            <v>0.11113598325431032</v>
          </cell>
        </row>
        <row r="81">
          <cell r="A81" t="str">
            <v xml:space="preserve">Slagter </v>
          </cell>
          <cell r="B81" t="str">
            <v/>
          </cell>
          <cell r="C81">
            <v>1.17</v>
          </cell>
          <cell r="D81">
            <v>1</v>
          </cell>
          <cell r="E81">
            <v>6.158177919117646E-2</v>
          </cell>
        </row>
        <row r="82">
          <cell r="A82" t="str">
            <v>Smed</v>
          </cell>
          <cell r="B82" t="str">
            <v>Ja</v>
          </cell>
          <cell r="C82">
            <v>1.1299999999999999</v>
          </cell>
          <cell r="D82">
            <v>0.90625</v>
          </cell>
          <cell r="E82">
            <v>0.10301415967159283</v>
          </cell>
        </row>
        <row r="83">
          <cell r="A83" t="str">
            <v>Stenhugger og stentekniker</v>
          </cell>
          <cell r="B83" t="str">
            <v/>
          </cell>
          <cell r="C83">
            <v>1.03</v>
          </cell>
          <cell r="D83">
            <v>1</v>
          </cell>
          <cell r="E83">
            <v>8.3041931026717863E-2</v>
          </cell>
        </row>
        <row r="84">
          <cell r="A84" t="str">
            <v>Stukkatør</v>
          </cell>
          <cell r="B84" t="str">
            <v/>
          </cell>
          <cell r="C84">
            <v>0.39</v>
          </cell>
          <cell r="D84">
            <v>1</v>
          </cell>
          <cell r="E84">
            <v>8.3041931026717863E-2</v>
          </cell>
        </row>
        <row r="85">
          <cell r="A85" t="str">
            <v>Støberitekniker</v>
          </cell>
          <cell r="B85" t="str">
            <v/>
          </cell>
          <cell r="C85">
            <v>1.62</v>
          </cell>
          <cell r="D85">
            <v>1</v>
          </cell>
          <cell r="E85">
            <v>8.3041931026717863E-2</v>
          </cell>
        </row>
        <row r="86">
          <cell r="A86" t="str">
            <v>Tagdækker</v>
          </cell>
          <cell r="B86" t="str">
            <v>Ja</v>
          </cell>
          <cell r="C86">
            <v>0.95</v>
          </cell>
          <cell r="D86">
            <v>0.97916666666666663</v>
          </cell>
          <cell r="E86">
            <v>6.3886507580645152E-2</v>
          </cell>
        </row>
        <row r="87">
          <cell r="A87" t="str">
            <v>Tandklinikassistent</v>
          </cell>
          <cell r="B87" t="str">
            <v>Ja</v>
          </cell>
          <cell r="C87">
            <v>0.83</v>
          </cell>
          <cell r="D87">
            <v>0.91745283018867929</v>
          </cell>
          <cell r="E87">
            <v>0.15272384091666666</v>
          </cell>
        </row>
        <row r="88">
          <cell r="A88" t="str">
            <v>Tandtekniker (før Laboratorietandtekniker)</v>
          </cell>
          <cell r="B88" t="str">
            <v>Ja</v>
          </cell>
          <cell r="C88">
            <v>0.96</v>
          </cell>
          <cell r="D88">
            <v>0.55555555555555558</v>
          </cell>
          <cell r="E88">
            <v>0.2674636145689655</v>
          </cell>
        </row>
        <row r="89">
          <cell r="A89" t="str">
            <v>Tarmrenser</v>
          </cell>
          <cell r="B89" t="str">
            <v/>
          </cell>
          <cell r="C89">
            <v>1.02</v>
          </cell>
          <cell r="D89">
            <v>1</v>
          </cell>
          <cell r="E89">
            <v>0.27887412859374999</v>
          </cell>
        </row>
        <row r="90">
          <cell r="A90" t="str">
            <v xml:space="preserve">Teater-, event- og av-tekniker </v>
          </cell>
          <cell r="B90" t="str">
            <v>Ja</v>
          </cell>
          <cell r="C90">
            <v>0.41</v>
          </cell>
          <cell r="D90">
            <v>0.30232558139534882</v>
          </cell>
          <cell r="E90">
            <v>8.1434618983050849E-2</v>
          </cell>
        </row>
        <row r="91">
          <cell r="A91" t="str">
            <v>Teknisk designer</v>
          </cell>
          <cell r="B91" t="str">
            <v>Ja</v>
          </cell>
          <cell r="C91">
            <v>1.17</v>
          </cell>
          <cell r="D91">
            <v>0.57727272727272727</v>
          </cell>
          <cell r="E91">
            <v>0.16942445944134082</v>
          </cell>
        </row>
        <row r="92">
          <cell r="A92" t="str">
            <v>Teknisk isolatør</v>
          </cell>
          <cell r="B92" t="str">
            <v>Ja</v>
          </cell>
          <cell r="C92">
            <v>1.08</v>
          </cell>
          <cell r="D92">
            <v>1</v>
          </cell>
          <cell r="E92">
            <v>1.1169911136363635E-2</v>
          </cell>
        </row>
        <row r="93">
          <cell r="A93" t="str">
            <v>Tjener</v>
          </cell>
          <cell r="B93" t="str">
            <v/>
          </cell>
          <cell r="C93">
            <v>0.87</v>
          </cell>
          <cell r="D93">
            <v>0.92258064516129035</v>
          </cell>
          <cell r="E93">
            <v>0.10979637560457517</v>
          </cell>
        </row>
        <row r="94">
          <cell r="A94" t="str">
            <v>Togklargøring</v>
          </cell>
          <cell r="B94" t="str">
            <v/>
          </cell>
          <cell r="C94">
            <v>1.1599999999999999</v>
          </cell>
          <cell r="D94">
            <v>0.94736842105263153</v>
          </cell>
          <cell r="E94">
            <v>8.3041931026717863E-2</v>
          </cell>
        </row>
        <row r="95">
          <cell r="A95" t="str">
            <v>Træfagenes byggeuddannelse</v>
          </cell>
          <cell r="B95" t="str">
            <v>Ja</v>
          </cell>
          <cell r="C95">
            <v>0.97</v>
          </cell>
          <cell r="D95">
            <v>0.87107029318262097</v>
          </cell>
          <cell r="E95">
            <v>5.8106715510234788E-2</v>
          </cell>
        </row>
        <row r="96">
          <cell r="A96" t="str">
            <v>Urmager</v>
          </cell>
          <cell r="B96" t="str">
            <v>Ja</v>
          </cell>
          <cell r="C96">
            <v>1.1200000000000001</v>
          </cell>
          <cell r="D96">
            <v>0.16666666666666666</v>
          </cell>
          <cell r="E96">
            <v>4.1486291666666666E-3</v>
          </cell>
        </row>
        <row r="97">
          <cell r="A97" t="str">
            <v>Vejgodstransportuddannelsen</v>
          </cell>
          <cell r="B97" t="str">
            <v/>
          </cell>
          <cell r="C97">
            <v>0.88</v>
          </cell>
          <cell r="D97">
            <v>0.85217391304347823</v>
          </cell>
          <cell r="E97">
            <v>2.9538772339901487E-2</v>
          </cell>
        </row>
        <row r="98">
          <cell r="A98" t="str">
            <v>Veterinærsygeplejerske</v>
          </cell>
          <cell r="B98" t="str">
            <v/>
          </cell>
          <cell r="C98">
            <v>0.74</v>
          </cell>
          <cell r="D98">
            <v>1</v>
          </cell>
          <cell r="E98">
            <v>3.1065954857723579E-2</v>
          </cell>
        </row>
        <row r="99">
          <cell r="A99" t="str">
            <v>VVS-energi</v>
          </cell>
          <cell r="B99" t="str">
            <v>Ja</v>
          </cell>
          <cell r="C99">
            <v>1.05</v>
          </cell>
          <cell r="D99">
            <v>0.92919075144508667</v>
          </cell>
          <cell r="E99">
            <v>7.49581986438356E-2</v>
          </cell>
        </row>
        <row r="100">
          <cell r="A100" t="str">
            <v>Værktøjsuddannelsen</v>
          </cell>
          <cell r="B100" t="str">
            <v>Ja</v>
          </cell>
          <cell r="C100">
            <v>1.22</v>
          </cell>
          <cell r="D100">
            <v>0.87755102040816324</v>
          </cell>
          <cell r="E100">
            <v>5.3123200749999988E-2</v>
          </cell>
        </row>
        <row r="101">
          <cell r="A101" t="str">
            <v>Webudvikler</v>
          </cell>
          <cell r="B101" t="str">
            <v>Ja</v>
          </cell>
          <cell r="C101" t="str">
            <v>-</v>
          </cell>
          <cell r="D101">
            <v>1</v>
          </cell>
          <cell r="E101">
            <v>8.3041931026717863E-2</v>
          </cell>
        </row>
        <row r="102">
          <cell r="A102" t="str">
            <v>* Hvis uddannelsen har haft færre end 10 dimittender i det seneste år, anvendes landsgennemsnittet for alle erhvervsuddannelser. Hvis uddannelsen er ny, udgår dimittendledighed som kriterie for dimensionering.</v>
          </cell>
        </row>
        <row r="103">
          <cell r="A103"/>
        </row>
        <row r="105">
          <cell r="D105"/>
        </row>
        <row r="106">
          <cell r="D106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lgang"/>
    </sheetNames>
    <sheetDataSet>
      <sheetData sheetId="0">
        <row r="5">
          <cell r="K5">
            <v>2019</v>
          </cell>
          <cell r="L5">
            <v>2020</v>
          </cell>
          <cell r="M5">
            <v>2021</v>
          </cell>
        </row>
        <row r="6">
          <cell r="J6" t="str">
            <v>Anlægsgartner</v>
          </cell>
          <cell r="K6">
            <v>433</v>
          </cell>
          <cell r="L6">
            <v>446</v>
          </cell>
          <cell r="M6">
            <v>342</v>
          </cell>
        </row>
        <row r="7">
          <cell r="J7" t="str">
            <v>Bager og konditor</v>
          </cell>
          <cell r="K7">
            <v>418</v>
          </cell>
          <cell r="L7">
            <v>433</v>
          </cell>
          <cell r="M7">
            <v>411</v>
          </cell>
        </row>
        <row r="8">
          <cell r="J8" t="str">
            <v>Dyrepasser</v>
          </cell>
          <cell r="K8">
            <v>156</v>
          </cell>
          <cell r="L8">
            <v>165</v>
          </cell>
          <cell r="M8">
            <v>155</v>
          </cell>
        </row>
        <row r="9">
          <cell r="J9" t="str">
            <v>Ernæringsassistent</v>
          </cell>
          <cell r="K9">
            <v>372</v>
          </cell>
          <cell r="L9">
            <v>572</v>
          </cell>
          <cell r="M9">
            <v>543</v>
          </cell>
        </row>
        <row r="10">
          <cell r="J10" t="str">
            <v>Gartner</v>
          </cell>
          <cell r="K10">
            <v>266</v>
          </cell>
          <cell r="L10">
            <v>310</v>
          </cell>
          <cell r="M10">
            <v>272</v>
          </cell>
        </row>
        <row r="11">
          <cell r="J11" t="str">
            <v>Gastronom</v>
          </cell>
          <cell r="K11">
            <v>1644</v>
          </cell>
          <cell r="L11">
            <v>1504</v>
          </cell>
          <cell r="M11">
            <v>1304</v>
          </cell>
        </row>
        <row r="12">
          <cell r="J12" t="str">
            <v xml:space="preserve">Gourmetslagter </v>
          </cell>
          <cell r="K12">
            <v>242</v>
          </cell>
          <cell r="L12">
            <v>246</v>
          </cell>
          <cell r="M12">
            <v>195</v>
          </cell>
        </row>
        <row r="13">
          <cell r="J13" t="str">
            <v>Greenkeeper</v>
          </cell>
          <cell r="K13">
            <v>27</v>
          </cell>
          <cell r="L13">
            <v>27</v>
          </cell>
          <cell r="M13">
            <v>20</v>
          </cell>
        </row>
        <row r="14">
          <cell r="J14" t="str">
            <v>Landbrugsuddannelsen</v>
          </cell>
          <cell r="K14">
            <v>1164</v>
          </cell>
          <cell r="L14">
            <v>1157</v>
          </cell>
          <cell r="M14">
            <v>975</v>
          </cell>
        </row>
        <row r="15">
          <cell r="J15" t="str">
            <v>Mejerist</v>
          </cell>
          <cell r="K15">
            <v>119</v>
          </cell>
          <cell r="L15">
            <v>173</v>
          </cell>
          <cell r="M15">
            <v>163</v>
          </cell>
        </row>
        <row r="16">
          <cell r="J16" t="str">
            <v>Receptionist</v>
          </cell>
          <cell r="K16">
            <v>184</v>
          </cell>
          <cell r="L16">
            <v>198</v>
          </cell>
          <cell r="M16">
            <v>159</v>
          </cell>
        </row>
        <row r="17">
          <cell r="J17" t="str">
            <v>Skov- og naturtekniker</v>
          </cell>
          <cell r="K17">
            <v>80</v>
          </cell>
          <cell r="L17">
            <v>74</v>
          </cell>
          <cell r="M17">
            <v>67</v>
          </cell>
        </row>
        <row r="18">
          <cell r="J18" t="str">
            <v xml:space="preserve">Slagter </v>
          </cell>
          <cell r="K18">
            <v>32</v>
          </cell>
          <cell r="L18">
            <v>34</v>
          </cell>
          <cell r="M18">
            <v>16</v>
          </cell>
        </row>
        <row r="19">
          <cell r="J19" t="str">
            <v>Tarmrenser</v>
          </cell>
          <cell r="K19">
            <v>26</v>
          </cell>
          <cell r="L19">
            <v>14</v>
          </cell>
          <cell r="M19">
            <v>6</v>
          </cell>
        </row>
        <row r="20">
          <cell r="J20" t="str">
            <v>Tjener</v>
          </cell>
          <cell r="K20">
            <v>263</v>
          </cell>
          <cell r="L20">
            <v>257</v>
          </cell>
          <cell r="M20">
            <v>197</v>
          </cell>
        </row>
        <row r="21">
          <cell r="J21" t="str">
            <v>Veterinærsygeplejerske</v>
          </cell>
          <cell r="K21">
            <v>124</v>
          </cell>
          <cell r="L21">
            <v>131</v>
          </cell>
          <cell r="M21">
            <v>128</v>
          </cell>
        </row>
        <row r="22">
          <cell r="J22" t="str">
            <v>Detailhandelsuddannelsen med specialer</v>
          </cell>
          <cell r="K22">
            <v>4865</v>
          </cell>
          <cell r="L22">
            <v>4614</v>
          </cell>
          <cell r="M22">
            <v>3791</v>
          </cell>
        </row>
        <row r="23">
          <cell r="J23" t="str">
            <v>Eventkoordinator</v>
          </cell>
          <cell r="K23">
            <v>172</v>
          </cell>
          <cell r="L23">
            <v>246</v>
          </cell>
          <cell r="M23">
            <v>152</v>
          </cell>
        </row>
        <row r="24">
          <cell r="J24" t="str">
            <v>Finansuddannelsen (kun som eux)</v>
          </cell>
          <cell r="K24">
            <v>5</v>
          </cell>
          <cell r="M24">
            <v>4</v>
          </cell>
        </row>
        <row r="25">
          <cell r="J25" t="str">
            <v>Handelsuddannelse med specialer</v>
          </cell>
          <cell r="K25">
            <v>3423</v>
          </cell>
          <cell r="L25">
            <v>3298</v>
          </cell>
          <cell r="M25">
            <v>2784</v>
          </cell>
        </row>
        <row r="26">
          <cell r="J26" t="str">
            <v>Kontoruddannelse med specialer (kun eux)</v>
          </cell>
          <cell r="K26">
            <v>4319</v>
          </cell>
          <cell r="L26">
            <v>3729</v>
          </cell>
          <cell r="M26">
            <v>3347</v>
          </cell>
        </row>
        <row r="27">
          <cell r="J27" t="str">
            <v>Fitnessuddannelsen</v>
          </cell>
          <cell r="K27">
            <v>53</v>
          </cell>
          <cell r="L27">
            <v>75</v>
          </cell>
          <cell r="M27">
            <v>52</v>
          </cell>
        </row>
        <row r="28">
          <cell r="J28" t="str">
            <v>Frisør</v>
          </cell>
          <cell r="K28">
            <v>484</v>
          </cell>
          <cell r="L28">
            <v>522</v>
          </cell>
          <cell r="M28">
            <v>452</v>
          </cell>
        </row>
        <row r="29">
          <cell r="J29" t="str">
            <v>Hospitalsteknisk assistent</v>
          </cell>
          <cell r="K29">
            <v>107</v>
          </cell>
          <cell r="L29">
            <v>48</v>
          </cell>
        </row>
        <row r="30">
          <cell r="J30" t="str">
            <v>Kosmetiker</v>
          </cell>
          <cell r="K30">
            <v>100</v>
          </cell>
          <cell r="L30">
            <v>116</v>
          </cell>
          <cell r="M30">
            <v>118</v>
          </cell>
        </row>
        <row r="31">
          <cell r="J31" t="str">
            <v>Den pædagogiske assistentuddannelse</v>
          </cell>
          <cell r="K31">
            <v>1111</v>
          </cell>
          <cell r="L31">
            <v>1101</v>
          </cell>
          <cell r="M31">
            <v>1119</v>
          </cell>
        </row>
        <row r="32">
          <cell r="J32" t="str">
            <v xml:space="preserve">Social- og sundhedsassistent </v>
          </cell>
          <cell r="K32">
            <v>4369</v>
          </cell>
          <cell r="L32">
            <v>4609</v>
          </cell>
          <cell r="M32">
            <v>4283</v>
          </cell>
        </row>
        <row r="33">
          <cell r="J33" t="str">
            <v xml:space="preserve">Social- og sundhedshjælper </v>
          </cell>
          <cell r="K33">
            <v>2512</v>
          </cell>
          <cell r="L33">
            <v>2887</v>
          </cell>
          <cell r="M33">
            <v>2958</v>
          </cell>
        </row>
        <row r="34">
          <cell r="J34" t="str">
            <v>Tandklinikassistent</v>
          </cell>
          <cell r="K34">
            <v>523</v>
          </cell>
          <cell r="L34">
            <v>654</v>
          </cell>
          <cell r="M34">
            <v>613</v>
          </cell>
        </row>
        <row r="35">
          <cell r="J35" t="str">
            <v>Ambulancebehandler</v>
          </cell>
          <cell r="K35">
            <v>259</v>
          </cell>
          <cell r="L35">
            <v>252</v>
          </cell>
          <cell r="M35">
            <v>346</v>
          </cell>
        </row>
        <row r="36">
          <cell r="J36" t="str">
            <v>Anlægsstruktør, bygningstruktør og brolægger</v>
          </cell>
          <cell r="K36">
            <v>439</v>
          </cell>
          <cell r="L36">
            <v>468</v>
          </cell>
          <cell r="M36">
            <v>369</v>
          </cell>
        </row>
        <row r="37">
          <cell r="J37" t="str">
            <v>Automatik- og procesuddannelsen</v>
          </cell>
          <cell r="K37">
            <v>418</v>
          </cell>
          <cell r="L37">
            <v>429</v>
          </cell>
          <cell r="M37">
            <v>366</v>
          </cell>
        </row>
        <row r="38">
          <cell r="J38" t="str">
            <v>Beklædningshåndværker</v>
          </cell>
          <cell r="K38">
            <v>38</v>
          </cell>
          <cell r="L38">
            <v>53</v>
          </cell>
          <cell r="M38">
            <v>50</v>
          </cell>
        </row>
        <row r="39">
          <cell r="J39" t="str">
            <v>Beslagsmed</v>
          </cell>
          <cell r="K39">
            <v>11</v>
          </cell>
          <cell r="L39">
            <v>14</v>
          </cell>
          <cell r="M39">
            <v>17</v>
          </cell>
        </row>
        <row r="40">
          <cell r="J40" t="str">
            <v>Boligmontering</v>
          </cell>
          <cell r="K40">
            <v>62</v>
          </cell>
          <cell r="L40">
            <v>65</v>
          </cell>
          <cell r="M40">
            <v>54</v>
          </cell>
        </row>
        <row r="41">
          <cell r="J41" t="str">
            <v>Buschauffør i kollektiv trafik</v>
          </cell>
          <cell r="K41">
            <v>38</v>
          </cell>
          <cell r="L41">
            <v>28</v>
          </cell>
          <cell r="M41">
            <v>21</v>
          </cell>
        </row>
        <row r="42">
          <cell r="J42" t="str">
            <v>Bygningsmaler</v>
          </cell>
          <cell r="K42">
            <v>579</v>
          </cell>
          <cell r="L42">
            <v>838</v>
          </cell>
          <cell r="M42">
            <v>866</v>
          </cell>
        </row>
        <row r="43">
          <cell r="J43" t="str">
            <v>Bygningsnedker</v>
          </cell>
          <cell r="K43">
            <v>350</v>
          </cell>
          <cell r="L43">
            <v>408</v>
          </cell>
          <cell r="M43">
            <v>406</v>
          </cell>
        </row>
        <row r="44">
          <cell r="J44" t="str">
            <v>Bådmekaniker</v>
          </cell>
          <cell r="K44">
            <v>9</v>
          </cell>
          <cell r="L44">
            <v>4</v>
          </cell>
          <cell r="M44">
            <v>11</v>
          </cell>
        </row>
        <row r="45">
          <cell r="J45" t="str">
            <v>Cnc-tekniker</v>
          </cell>
          <cell r="K45">
            <v>6</v>
          </cell>
          <cell r="L45">
            <v>4</v>
          </cell>
          <cell r="M45">
            <v>5</v>
          </cell>
        </row>
        <row r="46">
          <cell r="J46" t="str">
            <v>Cykel-og motorcykelmekaniker</v>
          </cell>
          <cell r="K46">
            <v>101</v>
          </cell>
          <cell r="L46">
            <v>117</v>
          </cell>
          <cell r="M46">
            <v>116</v>
          </cell>
        </row>
        <row r="47">
          <cell r="J47" t="str">
            <v>Data- og kommunikationsuddannelsen</v>
          </cell>
          <cell r="K47">
            <v>1828</v>
          </cell>
          <cell r="L47">
            <v>1698</v>
          </cell>
          <cell r="M47">
            <v>1691</v>
          </cell>
        </row>
        <row r="48">
          <cell r="J48" t="str">
            <v>Digital media uddannelsen</v>
          </cell>
          <cell r="K48">
            <v>65</v>
          </cell>
          <cell r="L48">
            <v>62</v>
          </cell>
          <cell r="M48">
            <v>73</v>
          </cell>
        </row>
        <row r="49">
          <cell r="J49" t="str">
            <v>Ejendomsservicetekniker</v>
          </cell>
          <cell r="K49">
            <v>200</v>
          </cell>
          <cell r="L49">
            <v>203</v>
          </cell>
          <cell r="M49">
            <v>202</v>
          </cell>
        </row>
        <row r="50">
          <cell r="J50" t="str">
            <v>Elektriker</v>
          </cell>
          <cell r="K50">
            <v>2737</v>
          </cell>
          <cell r="L50">
            <v>2678</v>
          </cell>
          <cell r="M50">
            <v>2593</v>
          </cell>
        </row>
        <row r="51">
          <cell r="J51" t="str">
            <v>Elektronik- og svagstrømsuddannelsen</v>
          </cell>
          <cell r="K51">
            <v>115</v>
          </cell>
          <cell r="L51">
            <v>84</v>
          </cell>
          <cell r="M51">
            <v>94</v>
          </cell>
        </row>
        <row r="52">
          <cell r="J52" t="str">
            <v>Elektronikoperatør</v>
          </cell>
          <cell r="K52">
            <v>3</v>
          </cell>
          <cell r="L52">
            <v>8</v>
          </cell>
          <cell r="M52">
            <v>7</v>
          </cell>
        </row>
        <row r="53">
          <cell r="J53" t="str">
            <v>Entreprenør- og landbrugsmaskinuddannelsen</v>
          </cell>
          <cell r="K53">
            <v>174</v>
          </cell>
          <cell r="L53">
            <v>193</v>
          </cell>
          <cell r="M53">
            <v>248</v>
          </cell>
        </row>
        <row r="54">
          <cell r="J54" t="str">
            <v>Film- og tv-produktionsuddannelsen</v>
          </cell>
          <cell r="K54">
            <v>120</v>
          </cell>
          <cell r="L54">
            <v>125</v>
          </cell>
          <cell r="M54">
            <v>105</v>
          </cell>
        </row>
        <row r="55">
          <cell r="J55" t="str">
            <v>Finmekanikeruddannelsen</v>
          </cell>
          <cell r="K55">
            <v>82</v>
          </cell>
          <cell r="L55">
            <v>82</v>
          </cell>
          <cell r="M55">
            <v>69</v>
          </cell>
        </row>
        <row r="56">
          <cell r="J56" t="str">
            <v>Flytekniker</v>
          </cell>
          <cell r="K56">
            <v>63</v>
          </cell>
          <cell r="L56">
            <v>65</v>
          </cell>
          <cell r="M56">
            <v>45</v>
          </cell>
        </row>
        <row r="57">
          <cell r="J57" t="str">
            <v>Forsyningsoperatør</v>
          </cell>
          <cell r="K57">
            <v>17</v>
          </cell>
          <cell r="L57">
            <v>13</v>
          </cell>
          <cell r="M57">
            <v>11</v>
          </cell>
        </row>
        <row r="58">
          <cell r="J58" t="str">
            <v>Fotograf</v>
          </cell>
          <cell r="K58">
            <v>101</v>
          </cell>
          <cell r="L58">
            <v>104</v>
          </cell>
          <cell r="M58">
            <v>78</v>
          </cell>
        </row>
        <row r="59">
          <cell r="J59" t="str">
            <v>Glarmester</v>
          </cell>
          <cell r="K59">
            <v>29</v>
          </cell>
          <cell r="L59">
            <v>22</v>
          </cell>
          <cell r="M59">
            <v>18</v>
          </cell>
        </row>
        <row r="60">
          <cell r="J60" t="str">
            <v>Grafisk tekniker</v>
          </cell>
          <cell r="K60">
            <v>51</v>
          </cell>
          <cell r="L60">
            <v>54</v>
          </cell>
          <cell r="M60">
            <v>78</v>
          </cell>
        </row>
        <row r="61">
          <cell r="J61" t="str">
            <v>Guld- og sølvsmed</v>
          </cell>
          <cell r="K61">
            <v>41</v>
          </cell>
          <cell r="L61">
            <v>38</v>
          </cell>
          <cell r="M61">
            <v>44</v>
          </cell>
        </row>
        <row r="62">
          <cell r="J62" t="str">
            <v>Industrioperatør</v>
          </cell>
          <cell r="K62">
            <v>367</v>
          </cell>
          <cell r="L62">
            <v>476</v>
          </cell>
          <cell r="M62">
            <v>403</v>
          </cell>
        </row>
        <row r="63">
          <cell r="J63" t="str">
            <v>Industriteknikeruddannelsen</v>
          </cell>
          <cell r="K63">
            <v>548</v>
          </cell>
          <cell r="L63">
            <v>486</v>
          </cell>
          <cell r="M63">
            <v>387</v>
          </cell>
        </row>
        <row r="64">
          <cell r="J64" t="str">
            <v>Karrosseriteknikeruddannelsen</v>
          </cell>
          <cell r="K64">
            <v>92</v>
          </cell>
          <cell r="L64">
            <v>82</v>
          </cell>
          <cell r="M64">
            <v>87</v>
          </cell>
        </row>
        <row r="65">
          <cell r="J65" t="str">
            <v>Kranfører</v>
          </cell>
          <cell r="K65">
            <v>16</v>
          </cell>
          <cell r="L65">
            <v>12</v>
          </cell>
          <cell r="M65">
            <v>9</v>
          </cell>
        </row>
        <row r="66">
          <cell r="J66" t="str">
            <v>Køletekniker</v>
          </cell>
          <cell r="K66">
            <v>87</v>
          </cell>
          <cell r="L66">
            <v>75</v>
          </cell>
          <cell r="M66">
            <v>74</v>
          </cell>
        </row>
        <row r="67">
          <cell r="J67" t="str">
            <v>Tandtekniker (før Laboratorietandtekniker)</v>
          </cell>
          <cell r="K67">
            <v>20</v>
          </cell>
          <cell r="L67">
            <v>29</v>
          </cell>
          <cell r="M67">
            <v>40</v>
          </cell>
        </row>
        <row r="68">
          <cell r="J68" t="str">
            <v>Lager- og terminaluddannelsen</v>
          </cell>
          <cell r="K68">
            <v>470</v>
          </cell>
          <cell r="L68">
            <v>455</v>
          </cell>
          <cell r="M68">
            <v>409</v>
          </cell>
        </row>
        <row r="69">
          <cell r="J69" t="str">
            <v>Lastvognsmekaniker</v>
          </cell>
          <cell r="K69">
            <v>163</v>
          </cell>
          <cell r="L69">
            <v>143</v>
          </cell>
          <cell r="M69">
            <v>144</v>
          </cell>
        </row>
        <row r="70">
          <cell r="J70" t="str">
            <v>Lufthavnsuddannelsen</v>
          </cell>
          <cell r="K70">
            <v>68</v>
          </cell>
          <cell r="L70">
            <v>45</v>
          </cell>
          <cell r="M70">
            <v>25</v>
          </cell>
        </row>
        <row r="71">
          <cell r="J71" t="str">
            <v>Maritime håndværksfag</v>
          </cell>
          <cell r="K71">
            <v>43</v>
          </cell>
          <cell r="L71">
            <v>57</v>
          </cell>
          <cell r="M71">
            <v>62</v>
          </cell>
        </row>
        <row r="72">
          <cell r="J72" t="str">
            <v xml:space="preserve">Maskinsnedker </v>
          </cell>
          <cell r="K72">
            <v>113</v>
          </cell>
          <cell r="L72">
            <v>142</v>
          </cell>
          <cell r="M72">
            <v>112</v>
          </cell>
        </row>
        <row r="73">
          <cell r="J73" t="str">
            <v>Mediegrafiker</v>
          </cell>
          <cell r="K73">
            <v>168</v>
          </cell>
          <cell r="L73">
            <v>157</v>
          </cell>
          <cell r="M73">
            <v>162</v>
          </cell>
        </row>
        <row r="74">
          <cell r="J74" t="str">
            <v>Murer</v>
          </cell>
          <cell r="K74">
            <v>861</v>
          </cell>
          <cell r="L74">
            <v>872</v>
          </cell>
          <cell r="M74">
            <v>818</v>
          </cell>
        </row>
        <row r="75">
          <cell r="J75" t="str">
            <v>Møbelsnedker og orgelbygger</v>
          </cell>
          <cell r="K75">
            <v>152</v>
          </cell>
          <cell r="L75">
            <v>144</v>
          </cell>
          <cell r="M75">
            <v>143</v>
          </cell>
        </row>
        <row r="76">
          <cell r="J76" t="str">
            <v>Ortopædist</v>
          </cell>
          <cell r="K76">
            <v>7</v>
          </cell>
          <cell r="L76">
            <v>9</v>
          </cell>
          <cell r="M76">
            <v>8</v>
          </cell>
        </row>
        <row r="77">
          <cell r="J77" t="str">
            <v>Overfladebehandler</v>
          </cell>
          <cell r="K77">
            <v>17</v>
          </cell>
          <cell r="L77">
            <v>21</v>
          </cell>
          <cell r="M77">
            <v>14</v>
          </cell>
        </row>
        <row r="78">
          <cell r="J78" t="str">
            <v>Personvognsmekaniker</v>
          </cell>
          <cell r="K78">
            <v>1666</v>
          </cell>
          <cell r="L78">
            <v>1838</v>
          </cell>
          <cell r="M78">
            <v>1909</v>
          </cell>
        </row>
        <row r="79">
          <cell r="J79" t="str">
            <v>Plastmager</v>
          </cell>
          <cell r="K79">
            <v>77</v>
          </cell>
          <cell r="L79">
            <v>66</v>
          </cell>
          <cell r="M79">
            <v>57</v>
          </cell>
        </row>
        <row r="80">
          <cell r="J80" t="str">
            <v>Procesoperatør</v>
          </cell>
          <cell r="K80">
            <v>308</v>
          </cell>
          <cell r="L80">
            <v>312</v>
          </cell>
          <cell r="M80">
            <v>324</v>
          </cell>
        </row>
        <row r="81">
          <cell r="J81" t="str">
            <v>Produktions- og montageuddannelsen</v>
          </cell>
          <cell r="K81">
            <v>71</v>
          </cell>
          <cell r="L81">
            <v>60</v>
          </cell>
          <cell r="M81">
            <v>33</v>
          </cell>
        </row>
        <row r="82">
          <cell r="J82" t="str">
            <v>Produktør</v>
          </cell>
          <cell r="K82">
            <v>6</v>
          </cell>
          <cell r="M82">
            <v>7</v>
          </cell>
        </row>
        <row r="83">
          <cell r="J83" t="str">
            <v>Serviceassistent</v>
          </cell>
          <cell r="K83">
            <v>315</v>
          </cell>
          <cell r="L83">
            <v>366</v>
          </cell>
          <cell r="M83">
            <v>347</v>
          </cell>
        </row>
        <row r="84">
          <cell r="J84" t="str">
            <v>Sikkerhedsvagt</v>
          </cell>
          <cell r="K84">
            <v>225</v>
          </cell>
          <cell r="L84">
            <v>214</v>
          </cell>
          <cell r="M84">
            <v>160</v>
          </cell>
        </row>
        <row r="85">
          <cell r="J85" t="str">
            <v>Skibsmontør</v>
          </cell>
          <cell r="K85">
            <v>58</v>
          </cell>
          <cell r="L85">
            <v>56</v>
          </cell>
          <cell r="M85">
            <v>72</v>
          </cell>
        </row>
        <row r="86">
          <cell r="J86" t="str">
            <v>Skiltetekniker</v>
          </cell>
          <cell r="K86">
            <v>11</v>
          </cell>
          <cell r="L86">
            <v>20</v>
          </cell>
          <cell r="M86">
            <v>71</v>
          </cell>
        </row>
        <row r="87">
          <cell r="J87" t="str">
            <v>Skorstensfejer</v>
          </cell>
          <cell r="K87">
            <v>18</v>
          </cell>
          <cell r="L87">
            <v>16</v>
          </cell>
          <cell r="M87">
            <v>6</v>
          </cell>
        </row>
        <row r="88">
          <cell r="J88" t="str">
            <v>Smed</v>
          </cell>
          <cell r="K88">
            <v>894</v>
          </cell>
          <cell r="L88">
            <v>859</v>
          </cell>
          <cell r="M88">
            <v>727</v>
          </cell>
        </row>
        <row r="89">
          <cell r="J89" t="str">
            <v>Stenhugger og stentekniker</v>
          </cell>
          <cell r="K89">
            <v>8</v>
          </cell>
          <cell r="L89">
            <v>8</v>
          </cell>
          <cell r="M89">
            <v>6</v>
          </cell>
        </row>
        <row r="90">
          <cell r="J90" t="str">
            <v>Stukkatør</v>
          </cell>
          <cell r="K90">
            <v>3</v>
          </cell>
        </row>
        <row r="91">
          <cell r="J91" t="str">
            <v>Støberitekniker</v>
          </cell>
          <cell r="K91">
            <v>4</v>
          </cell>
          <cell r="M91">
            <v>9</v>
          </cell>
        </row>
        <row r="92">
          <cell r="J92" t="str">
            <v>Tagdækker</v>
          </cell>
          <cell r="K92">
            <v>66</v>
          </cell>
          <cell r="L92">
            <v>71</v>
          </cell>
          <cell r="M92">
            <v>63</v>
          </cell>
        </row>
        <row r="93">
          <cell r="J93" t="str">
            <v xml:space="preserve">Teater-, event- og av-tekniker </v>
          </cell>
          <cell r="K93">
            <v>81</v>
          </cell>
          <cell r="L93">
            <v>67</v>
          </cell>
          <cell r="M93">
            <v>56</v>
          </cell>
        </row>
        <row r="94">
          <cell r="J94" t="str">
            <v>Teknisk designer</v>
          </cell>
          <cell r="K94">
            <v>336</v>
          </cell>
          <cell r="L94">
            <v>308</v>
          </cell>
          <cell r="M94">
            <v>298</v>
          </cell>
        </row>
        <row r="95">
          <cell r="J95" t="str">
            <v>Teknisk isolatør</v>
          </cell>
          <cell r="K95">
            <v>30</v>
          </cell>
          <cell r="L95">
            <v>26</v>
          </cell>
          <cell r="M95">
            <v>19</v>
          </cell>
        </row>
        <row r="96">
          <cell r="J96" t="str">
            <v>Togklargøring</v>
          </cell>
          <cell r="K96">
            <v>4</v>
          </cell>
          <cell r="L96">
            <v>17</v>
          </cell>
          <cell r="M96">
            <v>7</v>
          </cell>
        </row>
        <row r="97">
          <cell r="J97" t="str">
            <v>Træfagenes byggeuddannelse</v>
          </cell>
          <cell r="K97">
            <v>3226</v>
          </cell>
          <cell r="L97">
            <v>3705</v>
          </cell>
          <cell r="M97">
            <v>3608</v>
          </cell>
        </row>
        <row r="98">
          <cell r="J98" t="str">
            <v>Urmager</v>
          </cell>
          <cell r="K98">
            <v>33</v>
          </cell>
          <cell r="L98">
            <v>29</v>
          </cell>
          <cell r="M98">
            <v>26</v>
          </cell>
        </row>
        <row r="99">
          <cell r="J99" t="str">
            <v>Vejgodstransportuddannelsen</v>
          </cell>
          <cell r="K99">
            <v>576</v>
          </cell>
          <cell r="L99">
            <v>579</v>
          </cell>
          <cell r="M99">
            <v>546</v>
          </cell>
        </row>
        <row r="100">
          <cell r="J100" t="str">
            <v>Vognmaler</v>
          </cell>
          <cell r="K100">
            <v>84</v>
          </cell>
          <cell r="L100">
            <v>89</v>
          </cell>
          <cell r="M100">
            <v>77</v>
          </cell>
        </row>
        <row r="101">
          <cell r="J101" t="str">
            <v>VVS-energi</v>
          </cell>
          <cell r="K101">
            <v>856</v>
          </cell>
          <cell r="L101">
            <v>905</v>
          </cell>
          <cell r="M101">
            <v>934</v>
          </cell>
        </row>
        <row r="102">
          <cell r="J102" t="str">
            <v>Værktøjsuddannelsen</v>
          </cell>
          <cell r="K102">
            <v>62</v>
          </cell>
          <cell r="L102">
            <v>66</v>
          </cell>
          <cell r="M102">
            <v>45</v>
          </cell>
        </row>
        <row r="103">
          <cell r="J103" t="str">
            <v>Webudvikler</v>
          </cell>
          <cell r="K103">
            <v>215</v>
          </cell>
          <cell r="L103">
            <v>202</v>
          </cell>
          <cell r="M103">
            <v>175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Udd"/>
      <sheetName val="Inst"/>
      <sheetName val="data_trep_01jan_31dec2021_20220"/>
      <sheetName val="Antal"/>
      <sheetName val="Andel"/>
    </sheetNames>
    <sheetDataSet>
      <sheetData sheetId="0"/>
      <sheetData sheetId="1"/>
      <sheetData sheetId="2"/>
      <sheetData sheetId="3"/>
      <sheetData sheetId="4">
        <row r="2">
          <cell r="I2" t="str">
            <v>Rækkenavne</v>
          </cell>
          <cell r="J2" t="str">
            <v>0 Ingen aftale</v>
          </cell>
          <cell r="K2" t="str">
            <v>1 Ingen aftale, men har haft</v>
          </cell>
          <cell r="L2" t="str">
            <v>21 Alm</v>
          </cell>
          <cell r="M2" t="str">
            <v>22 SKP</v>
          </cell>
          <cell r="N2" t="str">
            <v>Søgekø efter 3 mdr.</v>
          </cell>
          <cell r="O2" t="str">
            <v>Hovedtotal</v>
          </cell>
        </row>
        <row r="3">
          <cell r="I3">
            <v>15</v>
          </cell>
          <cell r="J3">
            <v>125</v>
          </cell>
          <cell r="K3">
            <v>3</v>
          </cell>
          <cell r="L3">
            <v>42</v>
          </cell>
          <cell r="M3">
            <v>17</v>
          </cell>
          <cell r="N3">
            <v>8</v>
          </cell>
          <cell r="O3">
            <v>195</v>
          </cell>
        </row>
        <row r="4">
          <cell r="I4">
            <v>16</v>
          </cell>
          <cell r="J4">
            <v>203</v>
          </cell>
          <cell r="K4">
            <v>78</v>
          </cell>
          <cell r="L4">
            <v>821</v>
          </cell>
          <cell r="M4">
            <v>9</v>
          </cell>
          <cell r="N4">
            <v>2</v>
          </cell>
          <cell r="O4">
            <v>1113</v>
          </cell>
        </row>
        <row r="5">
          <cell r="I5">
            <v>59</v>
          </cell>
          <cell r="J5">
            <v>1</v>
          </cell>
          <cell r="L5">
            <v>10</v>
          </cell>
          <cell r="O5">
            <v>11</v>
          </cell>
        </row>
        <row r="6">
          <cell r="I6">
            <v>92</v>
          </cell>
          <cell r="J6">
            <v>363</v>
          </cell>
          <cell r="K6">
            <v>70</v>
          </cell>
          <cell r="L6">
            <v>855</v>
          </cell>
          <cell r="M6">
            <v>345</v>
          </cell>
          <cell r="N6">
            <v>22</v>
          </cell>
          <cell r="O6">
            <v>1655</v>
          </cell>
        </row>
        <row r="7">
          <cell r="I7">
            <v>93</v>
          </cell>
          <cell r="J7">
            <v>22</v>
          </cell>
          <cell r="K7">
            <v>7</v>
          </cell>
          <cell r="L7">
            <v>126</v>
          </cell>
          <cell r="M7">
            <v>12</v>
          </cell>
          <cell r="N7">
            <v>1</v>
          </cell>
          <cell r="O7">
            <v>168</v>
          </cell>
        </row>
        <row r="8">
          <cell r="I8">
            <v>94</v>
          </cell>
          <cell r="J8">
            <v>3</v>
          </cell>
          <cell r="L8">
            <v>3</v>
          </cell>
          <cell r="M8">
            <v>1</v>
          </cell>
          <cell r="O8">
            <v>7</v>
          </cell>
        </row>
        <row r="9">
          <cell r="I9">
            <v>327</v>
          </cell>
          <cell r="J9">
            <v>1</v>
          </cell>
          <cell r="L9">
            <v>1</v>
          </cell>
          <cell r="O9">
            <v>2</v>
          </cell>
        </row>
        <row r="10">
          <cell r="I10">
            <v>329</v>
          </cell>
          <cell r="J10">
            <v>1</v>
          </cell>
          <cell r="O10">
            <v>1</v>
          </cell>
        </row>
        <row r="11">
          <cell r="I11">
            <v>382</v>
          </cell>
          <cell r="J11">
            <v>9</v>
          </cell>
          <cell r="L11">
            <v>16</v>
          </cell>
          <cell r="O11">
            <v>25</v>
          </cell>
        </row>
        <row r="12">
          <cell r="I12">
            <v>383</v>
          </cell>
          <cell r="J12">
            <v>76</v>
          </cell>
          <cell r="K12">
            <v>15</v>
          </cell>
          <cell r="L12">
            <v>105</v>
          </cell>
          <cell r="M12">
            <v>38</v>
          </cell>
          <cell r="N12">
            <v>13</v>
          </cell>
          <cell r="O12">
            <v>247</v>
          </cell>
        </row>
        <row r="13">
          <cell r="I13">
            <v>384</v>
          </cell>
          <cell r="J13">
            <v>2</v>
          </cell>
          <cell r="L13">
            <v>9</v>
          </cell>
          <cell r="O13">
            <v>11</v>
          </cell>
        </row>
        <row r="14">
          <cell r="I14">
            <v>1110</v>
          </cell>
          <cell r="J14">
            <v>110</v>
          </cell>
          <cell r="K14">
            <v>35</v>
          </cell>
          <cell r="L14">
            <v>551</v>
          </cell>
          <cell r="M14">
            <v>51</v>
          </cell>
          <cell r="N14">
            <v>6</v>
          </cell>
          <cell r="O14">
            <v>753</v>
          </cell>
        </row>
        <row r="15">
          <cell r="I15">
            <v>1125</v>
          </cell>
          <cell r="J15">
            <v>7</v>
          </cell>
          <cell r="K15">
            <v>4</v>
          </cell>
          <cell r="L15">
            <v>48</v>
          </cell>
          <cell r="M15">
            <v>6</v>
          </cell>
          <cell r="N15">
            <v>2</v>
          </cell>
          <cell r="O15">
            <v>67</v>
          </cell>
        </row>
        <row r="16">
          <cell r="I16">
            <v>1130</v>
          </cell>
          <cell r="J16">
            <v>1</v>
          </cell>
          <cell r="L16">
            <v>7</v>
          </cell>
          <cell r="O16">
            <v>8</v>
          </cell>
        </row>
        <row r="17">
          <cell r="I17">
            <v>1140</v>
          </cell>
          <cell r="J17">
            <v>7</v>
          </cell>
          <cell r="L17">
            <v>9</v>
          </cell>
          <cell r="O17">
            <v>16</v>
          </cell>
        </row>
        <row r="18">
          <cell r="I18">
            <v>1145</v>
          </cell>
          <cell r="J18">
            <v>44</v>
          </cell>
          <cell r="K18">
            <v>39</v>
          </cell>
          <cell r="L18">
            <v>327</v>
          </cell>
          <cell r="M18">
            <v>67</v>
          </cell>
          <cell r="N18">
            <v>9</v>
          </cell>
          <cell r="O18">
            <v>486</v>
          </cell>
        </row>
        <row r="19">
          <cell r="I19">
            <v>1155</v>
          </cell>
          <cell r="J19">
            <v>2</v>
          </cell>
          <cell r="K19">
            <v>2</v>
          </cell>
          <cell r="L19">
            <v>14</v>
          </cell>
          <cell r="O19">
            <v>18</v>
          </cell>
        </row>
        <row r="20">
          <cell r="I20">
            <v>1160</v>
          </cell>
          <cell r="J20">
            <v>6</v>
          </cell>
          <cell r="L20">
            <v>43</v>
          </cell>
          <cell r="M20">
            <v>5</v>
          </cell>
          <cell r="N20">
            <v>1</v>
          </cell>
          <cell r="O20">
            <v>55</v>
          </cell>
        </row>
        <row r="21">
          <cell r="I21">
            <v>1170</v>
          </cell>
          <cell r="J21">
            <v>24</v>
          </cell>
          <cell r="K21">
            <v>1</v>
          </cell>
          <cell r="L21">
            <v>33</v>
          </cell>
          <cell r="M21">
            <v>11</v>
          </cell>
          <cell r="N21">
            <v>1</v>
          </cell>
          <cell r="O21">
            <v>70</v>
          </cell>
        </row>
        <row r="22">
          <cell r="I22">
            <v>1180</v>
          </cell>
          <cell r="J22">
            <v>24</v>
          </cell>
          <cell r="K22">
            <v>1</v>
          </cell>
          <cell r="L22">
            <v>36</v>
          </cell>
          <cell r="M22">
            <v>1</v>
          </cell>
          <cell r="O22">
            <v>62</v>
          </cell>
        </row>
        <row r="23">
          <cell r="I23">
            <v>1190</v>
          </cell>
          <cell r="J23">
            <v>37</v>
          </cell>
          <cell r="K23">
            <v>15</v>
          </cell>
          <cell r="L23">
            <v>234</v>
          </cell>
          <cell r="M23">
            <v>49</v>
          </cell>
          <cell r="N23">
            <v>9</v>
          </cell>
          <cell r="O23">
            <v>344</v>
          </cell>
        </row>
        <row r="24">
          <cell r="I24">
            <v>1195</v>
          </cell>
          <cell r="K24">
            <v>2</v>
          </cell>
          <cell r="M24">
            <v>1</v>
          </cell>
          <cell r="O24">
            <v>3</v>
          </cell>
        </row>
        <row r="25">
          <cell r="I25">
            <v>1205</v>
          </cell>
          <cell r="J25">
            <v>380</v>
          </cell>
          <cell r="K25">
            <v>31</v>
          </cell>
          <cell r="L25">
            <v>462</v>
          </cell>
          <cell r="M25">
            <v>593</v>
          </cell>
          <cell r="N25">
            <v>35</v>
          </cell>
          <cell r="O25">
            <v>1501</v>
          </cell>
        </row>
        <row r="26">
          <cell r="I26">
            <v>1210</v>
          </cell>
          <cell r="J26">
            <v>19</v>
          </cell>
          <cell r="K26">
            <v>1</v>
          </cell>
          <cell r="L26">
            <v>37</v>
          </cell>
          <cell r="M26">
            <v>16</v>
          </cell>
          <cell r="N26">
            <v>1</v>
          </cell>
          <cell r="O26">
            <v>74</v>
          </cell>
        </row>
        <row r="27">
          <cell r="I27">
            <v>1220</v>
          </cell>
          <cell r="J27">
            <v>61</v>
          </cell>
          <cell r="K27">
            <v>2</v>
          </cell>
          <cell r="L27">
            <v>182</v>
          </cell>
          <cell r="M27">
            <v>106</v>
          </cell>
          <cell r="N27">
            <v>5</v>
          </cell>
          <cell r="O27">
            <v>356</v>
          </cell>
        </row>
        <row r="28">
          <cell r="I28">
            <v>1235</v>
          </cell>
          <cell r="J28">
            <v>44</v>
          </cell>
          <cell r="K28">
            <v>5</v>
          </cell>
          <cell r="L28">
            <v>218</v>
          </cell>
          <cell r="M28">
            <v>5</v>
          </cell>
          <cell r="O28">
            <v>272</v>
          </cell>
        </row>
        <row r="29">
          <cell r="I29">
            <v>1250</v>
          </cell>
          <cell r="J29">
            <v>10</v>
          </cell>
          <cell r="K29">
            <v>3</v>
          </cell>
          <cell r="L29">
            <v>68</v>
          </cell>
          <cell r="M29">
            <v>8</v>
          </cell>
          <cell r="N29">
            <v>2</v>
          </cell>
          <cell r="O29">
            <v>91</v>
          </cell>
        </row>
        <row r="30">
          <cell r="I30">
            <v>1255</v>
          </cell>
          <cell r="J30">
            <v>16</v>
          </cell>
          <cell r="K30">
            <v>1</v>
          </cell>
          <cell r="L30">
            <v>4</v>
          </cell>
          <cell r="M30">
            <v>4</v>
          </cell>
          <cell r="O30">
            <v>25</v>
          </cell>
        </row>
        <row r="31">
          <cell r="I31">
            <v>1260</v>
          </cell>
          <cell r="J31">
            <v>17</v>
          </cell>
          <cell r="K31">
            <v>6</v>
          </cell>
          <cell r="L31">
            <v>64</v>
          </cell>
          <cell r="M31">
            <v>18</v>
          </cell>
          <cell r="N31">
            <v>2</v>
          </cell>
          <cell r="O31">
            <v>107</v>
          </cell>
        </row>
        <row r="32">
          <cell r="I32">
            <v>1270</v>
          </cell>
          <cell r="J32">
            <v>39</v>
          </cell>
          <cell r="K32">
            <v>1</v>
          </cell>
          <cell r="L32">
            <v>17</v>
          </cell>
          <cell r="M32">
            <v>12</v>
          </cell>
          <cell r="N32">
            <v>1</v>
          </cell>
          <cell r="O32">
            <v>70</v>
          </cell>
        </row>
        <row r="33">
          <cell r="I33">
            <v>1280</v>
          </cell>
          <cell r="J33">
            <v>2</v>
          </cell>
          <cell r="K33">
            <v>4</v>
          </cell>
          <cell r="L33">
            <v>17</v>
          </cell>
          <cell r="M33">
            <v>26</v>
          </cell>
          <cell r="N33">
            <v>1</v>
          </cell>
          <cell r="O33">
            <v>50</v>
          </cell>
        </row>
        <row r="34">
          <cell r="I34">
            <v>1300</v>
          </cell>
          <cell r="K34">
            <v>4</v>
          </cell>
          <cell r="L34">
            <v>45</v>
          </cell>
          <cell r="M34">
            <v>4</v>
          </cell>
          <cell r="O34">
            <v>53</v>
          </cell>
        </row>
        <row r="35">
          <cell r="I35">
            <v>1315</v>
          </cell>
          <cell r="J35">
            <v>21</v>
          </cell>
          <cell r="K35">
            <v>3</v>
          </cell>
          <cell r="L35">
            <v>22</v>
          </cell>
          <cell r="O35">
            <v>46</v>
          </cell>
        </row>
        <row r="36">
          <cell r="I36">
            <v>1325</v>
          </cell>
          <cell r="J36">
            <v>2</v>
          </cell>
          <cell r="K36">
            <v>2</v>
          </cell>
          <cell r="L36">
            <v>42</v>
          </cell>
          <cell r="M36">
            <v>1</v>
          </cell>
          <cell r="O36">
            <v>47</v>
          </cell>
        </row>
        <row r="37">
          <cell r="I37">
            <v>1330</v>
          </cell>
          <cell r="J37">
            <v>33</v>
          </cell>
          <cell r="K37">
            <v>1</v>
          </cell>
          <cell r="L37">
            <v>15</v>
          </cell>
          <cell r="O37">
            <v>49</v>
          </cell>
        </row>
        <row r="38">
          <cell r="I38">
            <v>1335</v>
          </cell>
          <cell r="J38">
            <v>66</v>
          </cell>
          <cell r="K38">
            <v>7</v>
          </cell>
          <cell r="L38">
            <v>162</v>
          </cell>
          <cell r="M38">
            <v>45</v>
          </cell>
          <cell r="N38">
            <v>5</v>
          </cell>
          <cell r="O38">
            <v>285</v>
          </cell>
        </row>
        <row r="39">
          <cell r="I39">
            <v>1340</v>
          </cell>
          <cell r="J39">
            <v>6</v>
          </cell>
          <cell r="K39">
            <v>7</v>
          </cell>
          <cell r="L39">
            <v>47</v>
          </cell>
          <cell r="N39">
            <v>1</v>
          </cell>
          <cell r="O39">
            <v>61</v>
          </cell>
        </row>
        <row r="40">
          <cell r="I40">
            <v>1350</v>
          </cell>
          <cell r="J40">
            <v>115</v>
          </cell>
          <cell r="K40">
            <v>47</v>
          </cell>
          <cell r="L40">
            <v>557</v>
          </cell>
          <cell r="M40">
            <v>47</v>
          </cell>
          <cell r="N40">
            <v>4</v>
          </cell>
          <cell r="O40">
            <v>770</v>
          </cell>
        </row>
        <row r="41">
          <cell r="I41">
            <v>1355</v>
          </cell>
          <cell r="J41">
            <v>1</v>
          </cell>
          <cell r="L41">
            <v>16</v>
          </cell>
          <cell r="O41">
            <v>17</v>
          </cell>
        </row>
        <row r="42">
          <cell r="I42">
            <v>1360</v>
          </cell>
          <cell r="J42">
            <v>2</v>
          </cell>
          <cell r="L42">
            <v>2</v>
          </cell>
          <cell r="O42">
            <v>4</v>
          </cell>
        </row>
        <row r="43">
          <cell r="I43">
            <v>1370</v>
          </cell>
          <cell r="L43">
            <v>2</v>
          </cell>
          <cell r="O43">
            <v>2</v>
          </cell>
        </row>
        <row r="44">
          <cell r="I44">
            <v>1380</v>
          </cell>
          <cell r="J44">
            <v>38</v>
          </cell>
          <cell r="K44">
            <v>38</v>
          </cell>
          <cell r="L44">
            <v>355</v>
          </cell>
          <cell r="M44">
            <v>3</v>
          </cell>
          <cell r="N44">
            <v>1</v>
          </cell>
          <cell r="O44">
            <v>435</v>
          </cell>
        </row>
        <row r="45">
          <cell r="I45">
            <v>1390</v>
          </cell>
          <cell r="J45">
            <v>495</v>
          </cell>
          <cell r="K45">
            <v>152</v>
          </cell>
          <cell r="L45">
            <v>2466</v>
          </cell>
          <cell r="M45">
            <v>334</v>
          </cell>
          <cell r="N45">
            <v>31</v>
          </cell>
          <cell r="O45">
            <v>3478</v>
          </cell>
        </row>
        <row r="46">
          <cell r="I46">
            <v>1405</v>
          </cell>
          <cell r="K46">
            <v>1</v>
          </cell>
          <cell r="L46">
            <v>25</v>
          </cell>
          <cell r="M46">
            <v>1</v>
          </cell>
          <cell r="O46">
            <v>27</v>
          </cell>
        </row>
        <row r="47">
          <cell r="I47">
            <v>1411</v>
          </cell>
          <cell r="J47">
            <v>94</v>
          </cell>
          <cell r="K47">
            <v>15</v>
          </cell>
          <cell r="L47">
            <v>170</v>
          </cell>
          <cell r="M47">
            <v>98</v>
          </cell>
          <cell r="N47">
            <v>6</v>
          </cell>
          <cell r="O47">
            <v>383</v>
          </cell>
        </row>
        <row r="48">
          <cell r="I48">
            <v>1412</v>
          </cell>
          <cell r="J48">
            <v>18</v>
          </cell>
          <cell r="K48">
            <v>7</v>
          </cell>
          <cell r="L48">
            <v>60</v>
          </cell>
          <cell r="M48">
            <v>44</v>
          </cell>
          <cell r="N48">
            <v>4</v>
          </cell>
          <cell r="O48">
            <v>133</v>
          </cell>
        </row>
        <row r="49">
          <cell r="I49">
            <v>1415</v>
          </cell>
          <cell r="J49">
            <v>15</v>
          </cell>
          <cell r="K49">
            <v>2</v>
          </cell>
          <cell r="L49">
            <v>77</v>
          </cell>
          <cell r="M49">
            <v>5</v>
          </cell>
          <cell r="O49">
            <v>99</v>
          </cell>
        </row>
        <row r="50">
          <cell r="I50">
            <v>1420</v>
          </cell>
          <cell r="J50">
            <v>109</v>
          </cell>
          <cell r="K50">
            <v>45</v>
          </cell>
          <cell r="L50">
            <v>643</v>
          </cell>
          <cell r="M50">
            <v>40</v>
          </cell>
          <cell r="N50">
            <v>9</v>
          </cell>
          <cell r="O50">
            <v>846</v>
          </cell>
        </row>
        <row r="51">
          <cell r="I51">
            <v>1425</v>
          </cell>
          <cell r="J51">
            <v>5</v>
          </cell>
          <cell r="K51">
            <v>4</v>
          </cell>
          <cell r="L51">
            <v>16</v>
          </cell>
          <cell r="O51">
            <v>25</v>
          </cell>
        </row>
        <row r="52">
          <cell r="I52">
            <v>1430</v>
          </cell>
          <cell r="J52">
            <v>474</v>
          </cell>
          <cell r="K52">
            <v>78</v>
          </cell>
          <cell r="L52">
            <v>1468</v>
          </cell>
          <cell r="M52">
            <v>354</v>
          </cell>
          <cell r="N52">
            <v>38</v>
          </cell>
          <cell r="O52">
            <v>2412</v>
          </cell>
        </row>
        <row r="53">
          <cell r="I53">
            <v>1435</v>
          </cell>
          <cell r="L53">
            <v>3</v>
          </cell>
          <cell r="M53">
            <v>1</v>
          </cell>
          <cell r="O53">
            <v>4</v>
          </cell>
        </row>
        <row r="54">
          <cell r="I54">
            <v>1440</v>
          </cell>
          <cell r="J54">
            <v>1</v>
          </cell>
          <cell r="K54">
            <v>1</v>
          </cell>
          <cell r="L54">
            <v>12</v>
          </cell>
          <cell r="O54">
            <v>14</v>
          </cell>
        </row>
        <row r="55">
          <cell r="I55">
            <v>1445</v>
          </cell>
          <cell r="J55">
            <v>31</v>
          </cell>
          <cell r="K55">
            <v>6</v>
          </cell>
          <cell r="L55">
            <v>144</v>
          </cell>
          <cell r="M55">
            <v>28</v>
          </cell>
          <cell r="N55">
            <v>1</v>
          </cell>
          <cell r="O55">
            <v>210</v>
          </cell>
        </row>
        <row r="56">
          <cell r="I56">
            <v>1450</v>
          </cell>
          <cell r="J56">
            <v>145</v>
          </cell>
          <cell r="K56">
            <v>70</v>
          </cell>
          <cell r="L56">
            <v>436</v>
          </cell>
          <cell r="M56">
            <v>70</v>
          </cell>
          <cell r="N56">
            <v>10</v>
          </cell>
          <cell r="O56">
            <v>731</v>
          </cell>
        </row>
        <row r="57">
          <cell r="I57">
            <v>1455</v>
          </cell>
          <cell r="J57">
            <v>1</v>
          </cell>
          <cell r="L57">
            <v>10</v>
          </cell>
          <cell r="O57">
            <v>11</v>
          </cell>
        </row>
        <row r="58">
          <cell r="I58">
            <v>1460</v>
          </cell>
          <cell r="J58">
            <v>16</v>
          </cell>
          <cell r="K58">
            <v>7</v>
          </cell>
          <cell r="L58">
            <v>53</v>
          </cell>
          <cell r="M58">
            <v>9</v>
          </cell>
          <cell r="N58">
            <v>1</v>
          </cell>
          <cell r="O58">
            <v>86</v>
          </cell>
        </row>
        <row r="59">
          <cell r="I59">
            <v>1465</v>
          </cell>
          <cell r="J59">
            <v>22</v>
          </cell>
          <cell r="K59">
            <v>8</v>
          </cell>
          <cell r="L59">
            <v>131</v>
          </cell>
          <cell r="O59">
            <v>161</v>
          </cell>
        </row>
        <row r="60">
          <cell r="I60">
            <v>1470</v>
          </cell>
          <cell r="J60">
            <v>8</v>
          </cell>
          <cell r="K60">
            <v>9</v>
          </cell>
          <cell r="L60">
            <v>40</v>
          </cell>
          <cell r="M60">
            <v>3</v>
          </cell>
          <cell r="O60">
            <v>60</v>
          </cell>
        </row>
        <row r="61">
          <cell r="I61">
            <v>1495</v>
          </cell>
          <cell r="J61">
            <v>30</v>
          </cell>
          <cell r="K61">
            <v>6</v>
          </cell>
          <cell r="L61">
            <v>26</v>
          </cell>
          <cell r="M61">
            <v>7</v>
          </cell>
          <cell r="N61">
            <v>1</v>
          </cell>
          <cell r="O61">
            <v>70</v>
          </cell>
        </row>
        <row r="62">
          <cell r="I62">
            <v>1515</v>
          </cell>
          <cell r="J62">
            <v>8</v>
          </cell>
          <cell r="K62">
            <v>4</v>
          </cell>
          <cell r="L62">
            <v>12</v>
          </cell>
          <cell r="M62">
            <v>49</v>
          </cell>
          <cell r="N62">
            <v>2</v>
          </cell>
          <cell r="O62">
            <v>75</v>
          </cell>
        </row>
        <row r="63">
          <cell r="I63">
            <v>1520</v>
          </cell>
          <cell r="J63">
            <v>58</v>
          </cell>
          <cell r="L63">
            <v>15</v>
          </cell>
          <cell r="M63">
            <v>9</v>
          </cell>
          <cell r="N63">
            <v>1</v>
          </cell>
          <cell r="O63">
            <v>83</v>
          </cell>
        </row>
        <row r="64">
          <cell r="I64">
            <v>1525</v>
          </cell>
          <cell r="J64">
            <v>12</v>
          </cell>
          <cell r="K64">
            <v>11</v>
          </cell>
          <cell r="L64">
            <v>76</v>
          </cell>
          <cell r="M64">
            <v>42</v>
          </cell>
          <cell r="N64">
            <v>3</v>
          </cell>
          <cell r="O64">
            <v>144</v>
          </cell>
        </row>
        <row r="65">
          <cell r="I65">
            <v>1530</v>
          </cell>
          <cell r="J65">
            <v>48</v>
          </cell>
          <cell r="K65">
            <v>5</v>
          </cell>
          <cell r="L65">
            <v>45</v>
          </cell>
          <cell r="M65">
            <v>15</v>
          </cell>
          <cell r="N65">
            <v>2</v>
          </cell>
          <cell r="O65">
            <v>115</v>
          </cell>
        </row>
        <row r="66">
          <cell r="I66">
            <v>1535</v>
          </cell>
          <cell r="J66">
            <v>3</v>
          </cell>
          <cell r="K66">
            <v>9</v>
          </cell>
          <cell r="L66">
            <v>18</v>
          </cell>
          <cell r="N66">
            <v>1</v>
          </cell>
          <cell r="O66">
            <v>31</v>
          </cell>
        </row>
        <row r="67">
          <cell r="I67">
            <v>1560</v>
          </cell>
          <cell r="J67">
            <v>81</v>
          </cell>
          <cell r="K67">
            <v>45</v>
          </cell>
          <cell r="L67">
            <v>294</v>
          </cell>
          <cell r="M67">
            <v>39</v>
          </cell>
          <cell r="N67">
            <v>12</v>
          </cell>
          <cell r="O67">
            <v>471</v>
          </cell>
        </row>
        <row r="68">
          <cell r="I68">
            <v>1565</v>
          </cell>
          <cell r="J68">
            <v>44</v>
          </cell>
          <cell r="K68">
            <v>19</v>
          </cell>
          <cell r="L68">
            <v>327</v>
          </cell>
          <cell r="M68">
            <v>40</v>
          </cell>
          <cell r="N68">
            <v>3</v>
          </cell>
          <cell r="O68">
            <v>433</v>
          </cell>
        </row>
        <row r="69">
          <cell r="I69">
            <v>1570</v>
          </cell>
          <cell r="J69">
            <v>182</v>
          </cell>
          <cell r="K69">
            <v>3</v>
          </cell>
          <cell r="L69">
            <v>97</v>
          </cell>
          <cell r="O69">
            <v>282</v>
          </cell>
        </row>
        <row r="70">
          <cell r="I70">
            <v>1575</v>
          </cell>
          <cell r="J70">
            <v>86</v>
          </cell>
          <cell r="K70">
            <v>4</v>
          </cell>
          <cell r="L70">
            <v>36</v>
          </cell>
          <cell r="N70">
            <v>3</v>
          </cell>
          <cell r="O70">
            <v>129</v>
          </cell>
        </row>
        <row r="71">
          <cell r="I71">
            <v>1605</v>
          </cell>
          <cell r="J71">
            <v>76</v>
          </cell>
          <cell r="K71">
            <v>23</v>
          </cell>
          <cell r="L71">
            <v>238</v>
          </cell>
          <cell r="M71">
            <v>27</v>
          </cell>
          <cell r="N71">
            <v>1</v>
          </cell>
          <cell r="O71">
            <v>365</v>
          </cell>
        </row>
        <row r="72">
          <cell r="I72">
            <v>1615</v>
          </cell>
          <cell r="J72">
            <v>85</v>
          </cell>
          <cell r="K72">
            <v>6</v>
          </cell>
          <cell r="L72">
            <v>41</v>
          </cell>
          <cell r="M72">
            <v>13</v>
          </cell>
          <cell r="O72">
            <v>145</v>
          </cell>
        </row>
        <row r="73">
          <cell r="I73">
            <v>1620</v>
          </cell>
          <cell r="J73">
            <v>11</v>
          </cell>
          <cell r="L73">
            <v>125</v>
          </cell>
          <cell r="O73">
            <v>136</v>
          </cell>
        </row>
        <row r="74">
          <cell r="I74">
            <v>1630</v>
          </cell>
          <cell r="J74">
            <v>9</v>
          </cell>
          <cell r="K74">
            <v>7</v>
          </cell>
          <cell r="L74">
            <v>32</v>
          </cell>
          <cell r="M74">
            <v>6</v>
          </cell>
          <cell r="N74">
            <v>3</v>
          </cell>
          <cell r="O74">
            <v>57</v>
          </cell>
        </row>
        <row r="75">
          <cell r="I75">
            <v>1640</v>
          </cell>
          <cell r="J75">
            <v>64</v>
          </cell>
          <cell r="K75">
            <v>5</v>
          </cell>
          <cell r="L75">
            <v>98</v>
          </cell>
          <cell r="O75">
            <v>167</v>
          </cell>
        </row>
        <row r="76">
          <cell r="I76">
            <v>1650</v>
          </cell>
          <cell r="K76">
            <v>4</v>
          </cell>
          <cell r="L76">
            <v>32</v>
          </cell>
          <cell r="O76">
            <v>36</v>
          </cell>
        </row>
        <row r="77">
          <cell r="I77">
            <v>1655</v>
          </cell>
          <cell r="J77">
            <v>1</v>
          </cell>
          <cell r="K77">
            <v>1</v>
          </cell>
          <cell r="L77">
            <v>12</v>
          </cell>
          <cell r="N77">
            <v>1</v>
          </cell>
          <cell r="O77">
            <v>15</v>
          </cell>
        </row>
        <row r="78">
          <cell r="I78">
            <v>1660</v>
          </cell>
          <cell r="K78">
            <v>1</v>
          </cell>
          <cell r="L78">
            <v>25</v>
          </cell>
          <cell r="O78">
            <v>26</v>
          </cell>
        </row>
        <row r="79">
          <cell r="I79">
            <v>1670</v>
          </cell>
          <cell r="J79">
            <v>27</v>
          </cell>
          <cell r="K79">
            <v>17</v>
          </cell>
          <cell r="L79">
            <v>225</v>
          </cell>
          <cell r="M79">
            <v>7</v>
          </cell>
          <cell r="N79">
            <v>1</v>
          </cell>
          <cell r="O79">
            <v>277</v>
          </cell>
        </row>
        <row r="80">
          <cell r="I80">
            <v>1680</v>
          </cell>
          <cell r="J80">
            <v>135</v>
          </cell>
          <cell r="K80">
            <v>25</v>
          </cell>
          <cell r="L80">
            <v>214</v>
          </cell>
          <cell r="M80">
            <v>88</v>
          </cell>
          <cell r="N80">
            <v>8</v>
          </cell>
          <cell r="O80">
            <v>470</v>
          </cell>
        </row>
        <row r="81">
          <cell r="I81">
            <v>1700</v>
          </cell>
          <cell r="J81">
            <v>77</v>
          </cell>
          <cell r="K81">
            <v>44</v>
          </cell>
          <cell r="L81">
            <v>237</v>
          </cell>
          <cell r="M81">
            <v>41</v>
          </cell>
          <cell r="N81">
            <v>7</v>
          </cell>
          <cell r="O81">
            <v>406</v>
          </cell>
        </row>
        <row r="82">
          <cell r="I82">
            <v>1705</v>
          </cell>
          <cell r="J82">
            <v>74</v>
          </cell>
          <cell r="K82">
            <v>13</v>
          </cell>
          <cell r="L82">
            <v>143</v>
          </cell>
          <cell r="M82">
            <v>8</v>
          </cell>
          <cell r="N82">
            <v>4</v>
          </cell>
          <cell r="O82">
            <v>242</v>
          </cell>
        </row>
        <row r="83">
          <cell r="I83">
            <v>1710</v>
          </cell>
          <cell r="J83">
            <v>72</v>
          </cell>
          <cell r="K83">
            <v>10</v>
          </cell>
          <cell r="L83">
            <v>56</v>
          </cell>
          <cell r="M83">
            <v>9</v>
          </cell>
          <cell r="N83">
            <v>3</v>
          </cell>
          <cell r="O83">
            <v>150</v>
          </cell>
        </row>
        <row r="84">
          <cell r="I84">
            <v>1715</v>
          </cell>
          <cell r="J84">
            <v>349</v>
          </cell>
          <cell r="K84">
            <v>104</v>
          </cell>
          <cell r="L84">
            <v>654</v>
          </cell>
          <cell r="M84">
            <v>91</v>
          </cell>
          <cell r="N84">
            <v>14</v>
          </cell>
          <cell r="O84">
            <v>1212</v>
          </cell>
        </row>
        <row r="85">
          <cell r="I85">
            <v>1720</v>
          </cell>
          <cell r="J85">
            <v>166</v>
          </cell>
          <cell r="K85">
            <v>32</v>
          </cell>
          <cell r="L85">
            <v>165</v>
          </cell>
          <cell r="M85">
            <v>17</v>
          </cell>
          <cell r="N85">
            <v>4</v>
          </cell>
          <cell r="O85">
            <v>384</v>
          </cell>
        </row>
        <row r="86">
          <cell r="I86">
            <v>1750</v>
          </cell>
          <cell r="J86">
            <v>2</v>
          </cell>
          <cell r="L86">
            <v>4</v>
          </cell>
          <cell r="M86">
            <v>20</v>
          </cell>
          <cell r="O86">
            <v>26</v>
          </cell>
        </row>
        <row r="87">
          <cell r="I87">
            <v>1760</v>
          </cell>
          <cell r="J87">
            <v>7</v>
          </cell>
          <cell r="K87">
            <v>3</v>
          </cell>
          <cell r="L87">
            <v>15</v>
          </cell>
          <cell r="M87">
            <v>9</v>
          </cell>
          <cell r="N87">
            <v>3</v>
          </cell>
          <cell r="O87">
            <v>37</v>
          </cell>
        </row>
        <row r="88">
          <cell r="I88">
            <v>1770</v>
          </cell>
          <cell r="J88">
            <v>73</v>
          </cell>
          <cell r="K88">
            <v>43</v>
          </cell>
          <cell r="L88">
            <v>389</v>
          </cell>
          <cell r="M88">
            <v>22</v>
          </cell>
          <cell r="N88">
            <v>13</v>
          </cell>
          <cell r="O88">
            <v>540</v>
          </cell>
        </row>
        <row r="89">
          <cell r="I89">
            <v>1780</v>
          </cell>
          <cell r="J89">
            <v>41</v>
          </cell>
          <cell r="K89">
            <v>30</v>
          </cell>
          <cell r="L89">
            <v>293</v>
          </cell>
          <cell r="M89">
            <v>142</v>
          </cell>
          <cell r="N89">
            <v>7</v>
          </cell>
          <cell r="O89">
            <v>513</v>
          </cell>
        </row>
        <row r="90">
          <cell r="I90">
            <v>1785</v>
          </cell>
          <cell r="J90">
            <v>10</v>
          </cell>
          <cell r="K90">
            <v>1</v>
          </cell>
          <cell r="L90">
            <v>29</v>
          </cell>
          <cell r="M90">
            <v>15</v>
          </cell>
          <cell r="O90">
            <v>55</v>
          </cell>
        </row>
        <row r="91">
          <cell r="I91">
            <v>1790</v>
          </cell>
          <cell r="J91">
            <v>13</v>
          </cell>
          <cell r="K91">
            <v>2</v>
          </cell>
          <cell r="L91">
            <v>64</v>
          </cell>
          <cell r="M91">
            <v>25</v>
          </cell>
          <cell r="N91">
            <v>2</v>
          </cell>
          <cell r="O91">
            <v>106</v>
          </cell>
        </row>
        <row r="92">
          <cell r="I92">
            <v>1820</v>
          </cell>
          <cell r="J92">
            <v>3</v>
          </cell>
          <cell r="K92">
            <v>1</v>
          </cell>
          <cell r="L92">
            <v>27</v>
          </cell>
          <cell r="M92">
            <v>13</v>
          </cell>
          <cell r="O92">
            <v>44</v>
          </cell>
        </row>
        <row r="93">
          <cell r="I93">
            <v>1855</v>
          </cell>
          <cell r="J93">
            <v>28</v>
          </cell>
          <cell r="K93">
            <v>2</v>
          </cell>
          <cell r="L93">
            <v>24</v>
          </cell>
          <cell r="O93">
            <v>54</v>
          </cell>
        </row>
        <row r="94">
          <cell r="I94">
            <v>1860</v>
          </cell>
          <cell r="J94">
            <v>5</v>
          </cell>
          <cell r="O94">
            <v>5</v>
          </cell>
        </row>
        <row r="95">
          <cell r="I95">
            <v>1885</v>
          </cell>
          <cell r="J95">
            <v>10</v>
          </cell>
          <cell r="K95">
            <v>1</v>
          </cell>
          <cell r="L95">
            <v>13</v>
          </cell>
          <cell r="M95">
            <v>29</v>
          </cell>
          <cell r="N95">
            <v>1</v>
          </cell>
          <cell r="O95">
            <v>54</v>
          </cell>
        </row>
        <row r="96">
          <cell r="I96">
            <v>1890</v>
          </cell>
          <cell r="J96">
            <v>47</v>
          </cell>
          <cell r="K96">
            <v>6</v>
          </cell>
          <cell r="L96">
            <v>127</v>
          </cell>
          <cell r="M96">
            <v>91</v>
          </cell>
          <cell r="N96">
            <v>2</v>
          </cell>
          <cell r="O96">
            <v>273</v>
          </cell>
        </row>
        <row r="97">
          <cell r="I97">
            <v>1912</v>
          </cell>
          <cell r="J97">
            <v>1664</v>
          </cell>
          <cell r="K97">
            <v>95</v>
          </cell>
          <cell r="L97">
            <v>946</v>
          </cell>
          <cell r="M97">
            <v>219</v>
          </cell>
          <cell r="N97">
            <v>137</v>
          </cell>
          <cell r="O97">
            <v>3061</v>
          </cell>
        </row>
        <row r="98">
          <cell r="I98">
            <v>1922</v>
          </cell>
          <cell r="J98">
            <v>7</v>
          </cell>
          <cell r="M98">
            <v>1</v>
          </cell>
          <cell r="O98">
            <v>8</v>
          </cell>
        </row>
        <row r="99">
          <cell r="I99">
            <v>1932</v>
          </cell>
          <cell r="J99">
            <v>1402</v>
          </cell>
          <cell r="K99">
            <v>94</v>
          </cell>
          <cell r="L99">
            <v>769</v>
          </cell>
          <cell r="M99">
            <v>146</v>
          </cell>
          <cell r="N99">
            <v>94</v>
          </cell>
          <cell r="O99">
            <v>2505</v>
          </cell>
        </row>
        <row r="100">
          <cell r="I100">
            <v>1952</v>
          </cell>
          <cell r="J100">
            <v>1401</v>
          </cell>
          <cell r="K100">
            <v>159</v>
          </cell>
          <cell r="L100">
            <v>1453</v>
          </cell>
          <cell r="M100">
            <v>207</v>
          </cell>
          <cell r="N100">
            <v>87</v>
          </cell>
          <cell r="O100">
            <v>3307</v>
          </cell>
        </row>
        <row r="101">
          <cell r="I101">
            <v>2002</v>
          </cell>
          <cell r="J101">
            <v>331</v>
          </cell>
          <cell r="K101">
            <v>25</v>
          </cell>
          <cell r="L101">
            <v>699</v>
          </cell>
          <cell r="N101">
            <v>17</v>
          </cell>
          <cell r="O101">
            <v>1072</v>
          </cell>
        </row>
        <row r="102">
          <cell r="I102">
            <v>2007</v>
          </cell>
          <cell r="J102">
            <v>601</v>
          </cell>
          <cell r="K102">
            <v>142</v>
          </cell>
          <cell r="L102">
            <v>2037</v>
          </cell>
          <cell r="N102">
            <v>12</v>
          </cell>
          <cell r="O102">
            <v>2792</v>
          </cell>
        </row>
        <row r="103">
          <cell r="I103">
            <v>2008</v>
          </cell>
          <cell r="J103">
            <v>839</v>
          </cell>
          <cell r="K103">
            <v>242</v>
          </cell>
          <cell r="L103">
            <v>2951</v>
          </cell>
          <cell r="M103">
            <v>1</v>
          </cell>
          <cell r="N103">
            <v>11</v>
          </cell>
          <cell r="O103">
            <v>4044</v>
          </cell>
        </row>
        <row r="104">
          <cell r="I104" t="str">
            <v>Hovedtotal</v>
          </cell>
          <cell r="J104">
            <v>11556</v>
          </cell>
          <cell r="K104">
            <v>2084</v>
          </cell>
          <cell r="L104">
            <v>24461</v>
          </cell>
          <cell r="M104">
            <v>3936</v>
          </cell>
          <cell r="N104">
            <v>692</v>
          </cell>
          <cell r="O104">
            <v>42729</v>
          </cell>
        </row>
      </sheetData>
      <sheetData sheetId="5">
        <row r="2">
          <cell r="I2" t="str">
            <v>Rækkenavne</v>
          </cell>
          <cell r="J2" t="str">
            <v>0 Ingen aftale</v>
          </cell>
          <cell r="K2" t="str">
            <v>1 Ingen aftale, men har haft</v>
          </cell>
          <cell r="L2" t="str">
            <v>21 Alm</v>
          </cell>
          <cell r="M2" t="str">
            <v>22 SKP</v>
          </cell>
          <cell r="N2" t="str">
            <v>Søgekø efter 3 mdr.</v>
          </cell>
          <cell r="O2" t="str">
            <v>Hovedtotal</v>
          </cell>
        </row>
        <row r="3">
          <cell r="I3">
            <v>15</v>
          </cell>
          <cell r="J3">
            <v>0.64102564102564108</v>
          </cell>
          <cell r="K3">
            <v>1.5384615384615385E-2</v>
          </cell>
          <cell r="L3">
            <v>0.2153846153846154</v>
          </cell>
          <cell r="M3">
            <v>8.7179487179487175E-2</v>
          </cell>
          <cell r="N3">
            <v>4.1025641025641026E-2</v>
          </cell>
          <cell r="O3">
            <v>1</v>
          </cell>
        </row>
        <row r="4">
          <cell r="I4">
            <v>16</v>
          </cell>
          <cell r="J4">
            <v>0.18238993710691823</v>
          </cell>
          <cell r="K4">
            <v>7.0080862533692723E-2</v>
          </cell>
          <cell r="L4">
            <v>0.73764600179694517</v>
          </cell>
          <cell r="M4">
            <v>8.0862533692722376E-3</v>
          </cell>
          <cell r="N4">
            <v>1.7969451931716084E-3</v>
          </cell>
          <cell r="O4">
            <v>1</v>
          </cell>
        </row>
        <row r="5">
          <cell r="I5">
            <v>59</v>
          </cell>
          <cell r="J5">
            <v>9.0909090909090912E-2</v>
          </cell>
          <cell r="K5">
            <v>0</v>
          </cell>
          <cell r="L5">
            <v>0.90909090909090906</v>
          </cell>
          <cell r="M5">
            <v>0</v>
          </cell>
          <cell r="N5">
            <v>0</v>
          </cell>
          <cell r="O5">
            <v>1</v>
          </cell>
        </row>
        <row r="6">
          <cell r="I6">
            <v>92</v>
          </cell>
          <cell r="J6">
            <v>0.21933534743202418</v>
          </cell>
          <cell r="K6">
            <v>4.2296072507552872E-2</v>
          </cell>
          <cell r="L6">
            <v>0.5166163141993958</v>
          </cell>
          <cell r="M6">
            <v>0.20845921450151059</v>
          </cell>
          <cell r="N6">
            <v>1.3293051359516616E-2</v>
          </cell>
          <cell r="O6">
            <v>1</v>
          </cell>
        </row>
        <row r="7">
          <cell r="I7">
            <v>93</v>
          </cell>
          <cell r="J7">
            <v>0.13095238095238096</v>
          </cell>
          <cell r="K7">
            <v>4.1666666666666664E-2</v>
          </cell>
          <cell r="L7">
            <v>0.75</v>
          </cell>
          <cell r="M7">
            <v>7.1428571428571425E-2</v>
          </cell>
          <cell r="N7">
            <v>5.9523809523809521E-3</v>
          </cell>
          <cell r="O7">
            <v>1</v>
          </cell>
        </row>
        <row r="8">
          <cell r="I8">
            <v>94</v>
          </cell>
          <cell r="J8">
            <v>0.42857142857142855</v>
          </cell>
          <cell r="K8">
            <v>0</v>
          </cell>
          <cell r="L8">
            <v>0.42857142857142855</v>
          </cell>
          <cell r="M8">
            <v>0.14285714285714285</v>
          </cell>
          <cell r="N8">
            <v>0</v>
          </cell>
          <cell r="O8">
            <v>1</v>
          </cell>
        </row>
        <row r="9">
          <cell r="I9">
            <v>327</v>
          </cell>
          <cell r="J9">
            <v>0.5</v>
          </cell>
          <cell r="K9">
            <v>0</v>
          </cell>
          <cell r="L9">
            <v>0.5</v>
          </cell>
          <cell r="M9">
            <v>0</v>
          </cell>
          <cell r="N9">
            <v>0</v>
          </cell>
          <cell r="O9">
            <v>1</v>
          </cell>
        </row>
        <row r="10">
          <cell r="I10">
            <v>329</v>
          </cell>
          <cell r="J10">
            <v>1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</v>
          </cell>
        </row>
        <row r="11">
          <cell r="I11">
            <v>382</v>
          </cell>
          <cell r="J11">
            <v>0.36</v>
          </cell>
          <cell r="K11">
            <v>0</v>
          </cell>
          <cell r="L11">
            <v>0.64</v>
          </cell>
          <cell r="M11">
            <v>0</v>
          </cell>
          <cell r="N11">
            <v>0</v>
          </cell>
          <cell r="O11">
            <v>1</v>
          </cell>
        </row>
        <row r="12">
          <cell r="I12">
            <v>383</v>
          </cell>
          <cell r="J12">
            <v>0.30769230769230771</v>
          </cell>
          <cell r="K12">
            <v>6.0728744939271252E-2</v>
          </cell>
          <cell r="L12">
            <v>0.4251012145748988</v>
          </cell>
          <cell r="M12">
            <v>0.15384615384615385</v>
          </cell>
          <cell r="N12">
            <v>5.2631578947368418E-2</v>
          </cell>
          <cell r="O12">
            <v>1</v>
          </cell>
        </row>
        <row r="13">
          <cell r="I13">
            <v>384</v>
          </cell>
          <cell r="J13">
            <v>0.18181818181818182</v>
          </cell>
          <cell r="K13">
            <v>0</v>
          </cell>
          <cell r="L13">
            <v>0.81818181818181823</v>
          </cell>
          <cell r="M13">
            <v>0</v>
          </cell>
          <cell r="N13">
            <v>0</v>
          </cell>
          <cell r="O13">
            <v>1</v>
          </cell>
        </row>
        <row r="14">
          <cell r="I14">
            <v>1110</v>
          </cell>
          <cell r="J14">
            <v>0.14608233731739709</v>
          </cell>
          <cell r="K14">
            <v>4.6480743691899071E-2</v>
          </cell>
          <cell r="L14">
            <v>0.73173970783532538</v>
          </cell>
          <cell r="M14">
            <v>6.7729083665338641E-2</v>
          </cell>
          <cell r="N14">
            <v>7.9681274900398405E-3</v>
          </cell>
          <cell r="O14">
            <v>1</v>
          </cell>
        </row>
        <row r="15">
          <cell r="I15">
            <v>1125</v>
          </cell>
          <cell r="J15">
            <v>0.1044776119402985</v>
          </cell>
          <cell r="K15">
            <v>5.9701492537313432E-2</v>
          </cell>
          <cell r="L15">
            <v>0.71641791044776115</v>
          </cell>
          <cell r="M15">
            <v>8.9552238805970144E-2</v>
          </cell>
          <cell r="N15">
            <v>2.9850746268656716E-2</v>
          </cell>
          <cell r="O15">
            <v>1</v>
          </cell>
        </row>
        <row r="16">
          <cell r="I16">
            <v>1130</v>
          </cell>
          <cell r="J16">
            <v>0.125</v>
          </cell>
          <cell r="K16">
            <v>0</v>
          </cell>
          <cell r="L16">
            <v>0.875</v>
          </cell>
          <cell r="M16">
            <v>0</v>
          </cell>
          <cell r="N16">
            <v>0</v>
          </cell>
          <cell r="O16">
            <v>1</v>
          </cell>
        </row>
        <row r="17">
          <cell r="I17">
            <v>1140</v>
          </cell>
          <cell r="J17">
            <v>0.4375</v>
          </cell>
          <cell r="K17">
            <v>0</v>
          </cell>
          <cell r="L17">
            <v>0.5625</v>
          </cell>
          <cell r="M17">
            <v>0</v>
          </cell>
          <cell r="N17">
            <v>0</v>
          </cell>
          <cell r="O17">
            <v>1</v>
          </cell>
        </row>
        <row r="18">
          <cell r="I18">
            <v>1145</v>
          </cell>
          <cell r="J18">
            <v>9.0534979423868317E-2</v>
          </cell>
          <cell r="K18">
            <v>8.0246913580246909E-2</v>
          </cell>
          <cell r="L18">
            <v>0.6728395061728395</v>
          </cell>
          <cell r="M18">
            <v>0.13786008230452676</v>
          </cell>
          <cell r="N18">
            <v>1.8518518518518517E-2</v>
          </cell>
          <cell r="O18">
            <v>1</v>
          </cell>
        </row>
        <row r="19">
          <cell r="I19">
            <v>1155</v>
          </cell>
          <cell r="J19">
            <v>0.1111111111111111</v>
          </cell>
          <cell r="K19">
            <v>0.1111111111111111</v>
          </cell>
          <cell r="L19">
            <v>0.77777777777777779</v>
          </cell>
          <cell r="M19">
            <v>0</v>
          </cell>
          <cell r="N19">
            <v>0</v>
          </cell>
          <cell r="O19">
            <v>1</v>
          </cell>
        </row>
        <row r="20">
          <cell r="I20">
            <v>1160</v>
          </cell>
          <cell r="J20">
            <v>0.10909090909090909</v>
          </cell>
          <cell r="K20">
            <v>0</v>
          </cell>
          <cell r="L20">
            <v>0.78181818181818186</v>
          </cell>
          <cell r="M20">
            <v>9.0909090909090912E-2</v>
          </cell>
          <cell r="N20">
            <v>1.8181818181818181E-2</v>
          </cell>
          <cell r="O20">
            <v>1</v>
          </cell>
        </row>
        <row r="21">
          <cell r="I21">
            <v>1170</v>
          </cell>
          <cell r="J21">
            <v>0.34285714285714286</v>
          </cell>
          <cell r="K21">
            <v>1.4285714285714285E-2</v>
          </cell>
          <cell r="L21">
            <v>0.47142857142857142</v>
          </cell>
          <cell r="M21">
            <v>0.15714285714285714</v>
          </cell>
          <cell r="N21">
            <v>1.4285714285714285E-2</v>
          </cell>
          <cell r="O21">
            <v>1</v>
          </cell>
        </row>
        <row r="22">
          <cell r="I22">
            <v>1180</v>
          </cell>
          <cell r="J22">
            <v>0.38709677419354838</v>
          </cell>
          <cell r="K22">
            <v>1.6129032258064516E-2</v>
          </cell>
          <cell r="L22">
            <v>0.58064516129032262</v>
          </cell>
          <cell r="M22">
            <v>1.6129032258064516E-2</v>
          </cell>
          <cell r="N22">
            <v>0</v>
          </cell>
          <cell r="O22">
            <v>1</v>
          </cell>
        </row>
        <row r="23">
          <cell r="I23">
            <v>1190</v>
          </cell>
          <cell r="J23">
            <v>0.10755813953488372</v>
          </cell>
          <cell r="K23">
            <v>4.3604651162790699E-2</v>
          </cell>
          <cell r="L23">
            <v>0.68023255813953487</v>
          </cell>
          <cell r="M23">
            <v>0.14244186046511628</v>
          </cell>
          <cell r="N23">
            <v>2.616279069767442E-2</v>
          </cell>
          <cell r="O23">
            <v>1</v>
          </cell>
        </row>
        <row r="24">
          <cell r="I24">
            <v>1195</v>
          </cell>
          <cell r="J24">
            <v>0</v>
          </cell>
          <cell r="K24">
            <v>0.66666666666666663</v>
          </cell>
          <cell r="L24">
            <v>0</v>
          </cell>
          <cell r="M24">
            <v>0.33333333333333331</v>
          </cell>
          <cell r="N24">
            <v>0</v>
          </cell>
          <cell r="O24">
            <v>1</v>
          </cell>
        </row>
        <row r="25">
          <cell r="I25">
            <v>1205</v>
          </cell>
          <cell r="J25">
            <v>0.25316455696202533</v>
          </cell>
          <cell r="K25">
            <v>2.0652898067954697E-2</v>
          </cell>
          <cell r="L25">
            <v>0.30779480346435711</v>
          </cell>
          <cell r="M25">
            <v>0.39506995336442374</v>
          </cell>
          <cell r="N25">
            <v>2.3317788141239172E-2</v>
          </cell>
          <cell r="O25">
            <v>1</v>
          </cell>
        </row>
        <row r="26">
          <cell r="I26">
            <v>1210</v>
          </cell>
          <cell r="J26">
            <v>0.25675675675675674</v>
          </cell>
          <cell r="K26">
            <v>1.3513513513513514E-2</v>
          </cell>
          <cell r="L26">
            <v>0.5</v>
          </cell>
          <cell r="M26">
            <v>0.21621621621621623</v>
          </cell>
          <cell r="N26">
            <v>1.3513513513513514E-2</v>
          </cell>
          <cell r="O26">
            <v>1</v>
          </cell>
        </row>
        <row r="27">
          <cell r="I27">
            <v>1220</v>
          </cell>
          <cell r="J27">
            <v>0.17134831460674158</v>
          </cell>
          <cell r="K27">
            <v>5.6179775280898875E-3</v>
          </cell>
          <cell r="L27">
            <v>0.5112359550561798</v>
          </cell>
          <cell r="M27">
            <v>0.29775280898876405</v>
          </cell>
          <cell r="N27">
            <v>1.4044943820224719E-2</v>
          </cell>
          <cell r="O27">
            <v>1</v>
          </cell>
        </row>
        <row r="28">
          <cell r="I28">
            <v>1235</v>
          </cell>
          <cell r="J28">
            <v>0.16176470588235295</v>
          </cell>
          <cell r="K28">
            <v>1.8382352941176471E-2</v>
          </cell>
          <cell r="L28">
            <v>0.80147058823529416</v>
          </cell>
          <cell r="M28">
            <v>1.8382352941176471E-2</v>
          </cell>
          <cell r="N28">
            <v>0</v>
          </cell>
          <cell r="O28">
            <v>1</v>
          </cell>
        </row>
        <row r="29">
          <cell r="I29">
            <v>1250</v>
          </cell>
          <cell r="J29">
            <v>0.10989010989010989</v>
          </cell>
          <cell r="K29">
            <v>3.2967032967032968E-2</v>
          </cell>
          <cell r="L29">
            <v>0.74725274725274726</v>
          </cell>
          <cell r="M29">
            <v>8.7912087912087919E-2</v>
          </cell>
          <cell r="N29">
            <v>2.197802197802198E-2</v>
          </cell>
          <cell r="O29">
            <v>1</v>
          </cell>
        </row>
        <row r="30">
          <cell r="I30">
            <v>1255</v>
          </cell>
          <cell r="J30">
            <v>0.64</v>
          </cell>
          <cell r="K30">
            <v>0.04</v>
          </cell>
          <cell r="L30">
            <v>0.16</v>
          </cell>
          <cell r="M30">
            <v>0.16</v>
          </cell>
          <cell r="N30">
            <v>0</v>
          </cell>
          <cell r="O30">
            <v>1</v>
          </cell>
        </row>
        <row r="31">
          <cell r="I31">
            <v>1260</v>
          </cell>
          <cell r="J31">
            <v>0.15887850467289719</v>
          </cell>
          <cell r="K31">
            <v>5.6074766355140186E-2</v>
          </cell>
          <cell r="L31">
            <v>0.59813084112149528</v>
          </cell>
          <cell r="M31">
            <v>0.16822429906542055</v>
          </cell>
          <cell r="N31">
            <v>1.8691588785046728E-2</v>
          </cell>
          <cell r="O31">
            <v>1</v>
          </cell>
        </row>
        <row r="32">
          <cell r="I32">
            <v>1270</v>
          </cell>
          <cell r="J32">
            <v>0.55714285714285716</v>
          </cell>
          <cell r="K32">
            <v>1.4285714285714285E-2</v>
          </cell>
          <cell r="L32">
            <v>0.24285714285714285</v>
          </cell>
          <cell r="M32">
            <v>0.17142857142857143</v>
          </cell>
          <cell r="N32">
            <v>1.4285714285714285E-2</v>
          </cell>
          <cell r="O32">
            <v>1</v>
          </cell>
        </row>
        <row r="33">
          <cell r="I33">
            <v>1280</v>
          </cell>
          <cell r="J33">
            <v>0.04</v>
          </cell>
          <cell r="K33">
            <v>0.08</v>
          </cell>
          <cell r="L33">
            <v>0.34</v>
          </cell>
          <cell r="M33">
            <v>0.52</v>
          </cell>
          <cell r="N33">
            <v>0.02</v>
          </cell>
          <cell r="O33">
            <v>1</v>
          </cell>
        </row>
        <row r="34">
          <cell r="I34">
            <v>1300</v>
          </cell>
          <cell r="J34">
            <v>0</v>
          </cell>
          <cell r="K34">
            <v>7.5471698113207544E-2</v>
          </cell>
          <cell r="L34">
            <v>0.84905660377358494</v>
          </cell>
          <cell r="M34">
            <v>7.5471698113207544E-2</v>
          </cell>
          <cell r="N34">
            <v>0</v>
          </cell>
          <cell r="O34">
            <v>1</v>
          </cell>
        </row>
        <row r="35">
          <cell r="I35">
            <v>1315</v>
          </cell>
          <cell r="J35">
            <v>0.45652173913043476</v>
          </cell>
          <cell r="K35">
            <v>6.5217391304347824E-2</v>
          </cell>
          <cell r="L35">
            <v>0.47826086956521741</v>
          </cell>
          <cell r="M35">
            <v>0</v>
          </cell>
          <cell r="N35">
            <v>0</v>
          </cell>
          <cell r="O35">
            <v>1</v>
          </cell>
        </row>
        <row r="36">
          <cell r="I36">
            <v>1325</v>
          </cell>
          <cell r="J36">
            <v>4.2553191489361701E-2</v>
          </cell>
          <cell r="K36">
            <v>4.2553191489361701E-2</v>
          </cell>
          <cell r="L36">
            <v>0.8936170212765957</v>
          </cell>
          <cell r="M36">
            <v>2.1276595744680851E-2</v>
          </cell>
          <cell r="N36">
            <v>0</v>
          </cell>
          <cell r="O36">
            <v>1</v>
          </cell>
        </row>
        <row r="37">
          <cell r="I37">
            <v>1330</v>
          </cell>
          <cell r="J37">
            <v>0.67346938775510201</v>
          </cell>
          <cell r="K37">
            <v>2.0408163265306121E-2</v>
          </cell>
          <cell r="L37">
            <v>0.30612244897959184</v>
          </cell>
          <cell r="M37">
            <v>0</v>
          </cell>
          <cell r="N37">
            <v>0</v>
          </cell>
          <cell r="O37">
            <v>1</v>
          </cell>
        </row>
        <row r="38">
          <cell r="I38">
            <v>1335</v>
          </cell>
          <cell r="J38">
            <v>0.23157894736842105</v>
          </cell>
          <cell r="K38">
            <v>2.456140350877193E-2</v>
          </cell>
          <cell r="L38">
            <v>0.56842105263157894</v>
          </cell>
          <cell r="M38">
            <v>0.15789473684210525</v>
          </cell>
          <cell r="N38">
            <v>1.7543859649122806E-2</v>
          </cell>
          <cell r="O38">
            <v>1</v>
          </cell>
        </row>
        <row r="39">
          <cell r="I39">
            <v>1340</v>
          </cell>
          <cell r="J39">
            <v>9.8360655737704916E-2</v>
          </cell>
          <cell r="K39">
            <v>0.11475409836065574</v>
          </cell>
          <cell r="L39">
            <v>0.77049180327868849</v>
          </cell>
          <cell r="M39">
            <v>0</v>
          </cell>
          <cell r="N39">
            <v>1.6393442622950821E-2</v>
          </cell>
          <cell r="O39">
            <v>1</v>
          </cell>
        </row>
        <row r="40">
          <cell r="I40">
            <v>1350</v>
          </cell>
          <cell r="J40">
            <v>0.14935064935064934</v>
          </cell>
          <cell r="K40">
            <v>6.1038961038961038E-2</v>
          </cell>
          <cell r="L40">
            <v>0.72337662337662334</v>
          </cell>
          <cell r="M40">
            <v>6.1038961038961038E-2</v>
          </cell>
          <cell r="N40">
            <v>5.1948051948051948E-3</v>
          </cell>
          <cell r="O40">
            <v>1</v>
          </cell>
        </row>
        <row r="41">
          <cell r="I41">
            <v>1355</v>
          </cell>
          <cell r="J41">
            <v>5.8823529411764705E-2</v>
          </cell>
          <cell r="K41">
            <v>0</v>
          </cell>
          <cell r="L41">
            <v>0.94117647058823528</v>
          </cell>
          <cell r="M41">
            <v>0</v>
          </cell>
          <cell r="N41">
            <v>0</v>
          </cell>
          <cell r="O41">
            <v>1</v>
          </cell>
        </row>
        <row r="42">
          <cell r="I42">
            <v>1360</v>
          </cell>
          <cell r="J42">
            <v>0.5</v>
          </cell>
          <cell r="K42">
            <v>0</v>
          </cell>
          <cell r="L42">
            <v>0.5</v>
          </cell>
          <cell r="M42">
            <v>0</v>
          </cell>
          <cell r="N42">
            <v>0</v>
          </cell>
          <cell r="O42">
            <v>1</v>
          </cell>
        </row>
        <row r="43">
          <cell r="I43">
            <v>1370</v>
          </cell>
          <cell r="J43">
            <v>0</v>
          </cell>
          <cell r="K43">
            <v>0</v>
          </cell>
          <cell r="L43">
            <v>1</v>
          </cell>
          <cell r="M43">
            <v>0</v>
          </cell>
          <cell r="N43">
            <v>0</v>
          </cell>
          <cell r="O43">
            <v>1</v>
          </cell>
        </row>
        <row r="44">
          <cell r="I44">
            <v>1380</v>
          </cell>
          <cell r="J44">
            <v>8.7356321839080459E-2</v>
          </cell>
          <cell r="K44">
            <v>8.7356321839080459E-2</v>
          </cell>
          <cell r="L44">
            <v>0.81609195402298851</v>
          </cell>
          <cell r="M44">
            <v>6.8965517241379309E-3</v>
          </cell>
          <cell r="N44">
            <v>2.2988505747126436E-3</v>
          </cell>
          <cell r="O44">
            <v>1</v>
          </cell>
        </row>
        <row r="45">
          <cell r="I45">
            <v>1390</v>
          </cell>
          <cell r="J45">
            <v>0.14232317423806787</v>
          </cell>
          <cell r="K45">
            <v>4.3703277745830937E-2</v>
          </cell>
          <cell r="L45">
            <v>0.70902817711328348</v>
          </cell>
          <cell r="M45">
            <v>9.6032202415181137E-2</v>
          </cell>
          <cell r="N45">
            <v>8.9131684876365726E-3</v>
          </cell>
          <cell r="O45">
            <v>1</v>
          </cell>
        </row>
        <row r="46">
          <cell r="I46">
            <v>1405</v>
          </cell>
          <cell r="J46">
            <v>0</v>
          </cell>
          <cell r="K46">
            <v>3.7037037037037035E-2</v>
          </cell>
          <cell r="L46">
            <v>0.92592592592592593</v>
          </cell>
          <cell r="M46">
            <v>3.7037037037037035E-2</v>
          </cell>
          <cell r="N46">
            <v>0</v>
          </cell>
          <cell r="O46">
            <v>1</v>
          </cell>
        </row>
        <row r="47">
          <cell r="I47">
            <v>1411</v>
          </cell>
          <cell r="J47">
            <v>0.24543080939947781</v>
          </cell>
          <cell r="K47">
            <v>3.91644908616188E-2</v>
          </cell>
          <cell r="L47">
            <v>0.44386422976501305</v>
          </cell>
          <cell r="M47">
            <v>0.25587467362924282</v>
          </cell>
          <cell r="N47">
            <v>1.5665796344647518E-2</v>
          </cell>
          <cell r="O47">
            <v>1</v>
          </cell>
        </row>
        <row r="48">
          <cell r="I48">
            <v>1412</v>
          </cell>
          <cell r="J48">
            <v>0.13533834586466165</v>
          </cell>
          <cell r="K48">
            <v>5.2631578947368418E-2</v>
          </cell>
          <cell r="L48">
            <v>0.45112781954887216</v>
          </cell>
          <cell r="M48">
            <v>0.33082706766917291</v>
          </cell>
          <cell r="N48">
            <v>3.007518796992481E-2</v>
          </cell>
          <cell r="O48">
            <v>1</v>
          </cell>
        </row>
        <row r="49">
          <cell r="I49">
            <v>1415</v>
          </cell>
          <cell r="J49">
            <v>0.15151515151515152</v>
          </cell>
          <cell r="K49">
            <v>2.0202020202020204E-2</v>
          </cell>
          <cell r="L49">
            <v>0.77777777777777779</v>
          </cell>
          <cell r="M49">
            <v>5.0505050505050504E-2</v>
          </cell>
          <cell r="N49">
            <v>0</v>
          </cell>
          <cell r="O49">
            <v>1</v>
          </cell>
        </row>
        <row r="50">
          <cell r="I50">
            <v>1420</v>
          </cell>
          <cell r="J50">
            <v>0.12884160756501181</v>
          </cell>
          <cell r="K50">
            <v>5.3191489361702128E-2</v>
          </cell>
          <cell r="L50">
            <v>0.76004728132387711</v>
          </cell>
          <cell r="M50">
            <v>4.7281323877068557E-2</v>
          </cell>
          <cell r="N50">
            <v>1.0638297872340425E-2</v>
          </cell>
          <cell r="O50">
            <v>1</v>
          </cell>
        </row>
        <row r="51">
          <cell r="I51">
            <v>1425</v>
          </cell>
          <cell r="J51">
            <v>0.2</v>
          </cell>
          <cell r="K51">
            <v>0.16</v>
          </cell>
          <cell r="L51">
            <v>0.64</v>
          </cell>
          <cell r="M51">
            <v>0</v>
          </cell>
          <cell r="N51">
            <v>0</v>
          </cell>
          <cell r="O51">
            <v>1</v>
          </cell>
        </row>
        <row r="52">
          <cell r="I52">
            <v>1430</v>
          </cell>
          <cell r="J52">
            <v>0.19651741293532338</v>
          </cell>
          <cell r="K52">
            <v>3.2338308457711441E-2</v>
          </cell>
          <cell r="L52">
            <v>0.60862354892205639</v>
          </cell>
          <cell r="M52">
            <v>0.14676616915422885</v>
          </cell>
          <cell r="N52">
            <v>1.5754560530679935E-2</v>
          </cell>
          <cell r="O52">
            <v>1</v>
          </cell>
        </row>
        <row r="53">
          <cell r="I53">
            <v>1435</v>
          </cell>
          <cell r="J53">
            <v>0</v>
          </cell>
          <cell r="K53">
            <v>0</v>
          </cell>
          <cell r="L53">
            <v>0.75</v>
          </cell>
          <cell r="M53">
            <v>0.25</v>
          </cell>
          <cell r="N53">
            <v>0</v>
          </cell>
          <cell r="O53">
            <v>1</v>
          </cell>
        </row>
        <row r="54">
          <cell r="I54">
            <v>1440</v>
          </cell>
          <cell r="J54">
            <v>7.1428571428571425E-2</v>
          </cell>
          <cell r="K54">
            <v>7.1428571428571425E-2</v>
          </cell>
          <cell r="L54">
            <v>0.8571428571428571</v>
          </cell>
          <cell r="M54">
            <v>0</v>
          </cell>
          <cell r="N54">
            <v>0</v>
          </cell>
          <cell r="O54">
            <v>1</v>
          </cell>
        </row>
        <row r="55">
          <cell r="I55">
            <v>1445</v>
          </cell>
          <cell r="J55">
            <v>0.14761904761904762</v>
          </cell>
          <cell r="K55">
            <v>2.8571428571428571E-2</v>
          </cell>
          <cell r="L55">
            <v>0.68571428571428572</v>
          </cell>
          <cell r="M55">
            <v>0.13333333333333333</v>
          </cell>
          <cell r="N55">
            <v>4.7619047619047623E-3</v>
          </cell>
          <cell r="O55">
            <v>1</v>
          </cell>
        </row>
        <row r="56">
          <cell r="I56">
            <v>1450</v>
          </cell>
          <cell r="J56">
            <v>0.19835841313269495</v>
          </cell>
          <cell r="K56">
            <v>9.575923392612859E-2</v>
          </cell>
          <cell r="L56">
            <v>0.59644322845417241</v>
          </cell>
          <cell r="M56">
            <v>9.575923392612859E-2</v>
          </cell>
          <cell r="N56">
            <v>1.3679890560875513E-2</v>
          </cell>
          <cell r="O56">
            <v>1</v>
          </cell>
        </row>
        <row r="57">
          <cell r="I57">
            <v>1455</v>
          </cell>
          <cell r="J57">
            <v>9.0909090909090912E-2</v>
          </cell>
          <cell r="K57">
            <v>0</v>
          </cell>
          <cell r="L57">
            <v>0.90909090909090906</v>
          </cell>
          <cell r="M57">
            <v>0</v>
          </cell>
          <cell r="N57">
            <v>0</v>
          </cell>
          <cell r="O57">
            <v>1</v>
          </cell>
        </row>
        <row r="58">
          <cell r="I58">
            <v>1460</v>
          </cell>
          <cell r="J58">
            <v>0.18604651162790697</v>
          </cell>
          <cell r="K58">
            <v>8.1395348837209308E-2</v>
          </cell>
          <cell r="L58">
            <v>0.61627906976744184</v>
          </cell>
          <cell r="M58">
            <v>0.10465116279069768</v>
          </cell>
          <cell r="N58">
            <v>1.1627906976744186E-2</v>
          </cell>
          <cell r="O58">
            <v>1</v>
          </cell>
        </row>
        <row r="59">
          <cell r="I59">
            <v>1465</v>
          </cell>
          <cell r="J59">
            <v>0.13664596273291926</v>
          </cell>
          <cell r="K59">
            <v>4.9689440993788817E-2</v>
          </cell>
          <cell r="L59">
            <v>0.81366459627329191</v>
          </cell>
          <cell r="M59">
            <v>0</v>
          </cell>
          <cell r="N59">
            <v>0</v>
          </cell>
          <cell r="O59">
            <v>1</v>
          </cell>
        </row>
        <row r="60">
          <cell r="I60">
            <v>1470</v>
          </cell>
          <cell r="J60">
            <v>0.13333333333333333</v>
          </cell>
          <cell r="K60">
            <v>0.15</v>
          </cell>
          <cell r="L60">
            <v>0.66666666666666663</v>
          </cell>
          <cell r="M60">
            <v>0.05</v>
          </cell>
          <cell r="N60">
            <v>0</v>
          </cell>
          <cell r="O60">
            <v>1</v>
          </cell>
        </row>
        <row r="61">
          <cell r="I61">
            <v>1495</v>
          </cell>
          <cell r="J61">
            <v>0.42857142857142855</v>
          </cell>
          <cell r="K61">
            <v>8.5714285714285715E-2</v>
          </cell>
          <cell r="L61">
            <v>0.37142857142857144</v>
          </cell>
          <cell r="M61">
            <v>0.1</v>
          </cell>
          <cell r="N61">
            <v>1.4285714285714285E-2</v>
          </cell>
          <cell r="O61">
            <v>1</v>
          </cell>
        </row>
        <row r="62">
          <cell r="I62">
            <v>1515</v>
          </cell>
          <cell r="J62">
            <v>0.10666666666666667</v>
          </cell>
          <cell r="K62">
            <v>5.3333333333333337E-2</v>
          </cell>
          <cell r="L62">
            <v>0.16</v>
          </cell>
          <cell r="M62">
            <v>0.65333333333333332</v>
          </cell>
          <cell r="N62">
            <v>2.6666666666666668E-2</v>
          </cell>
          <cell r="O62">
            <v>1</v>
          </cell>
        </row>
        <row r="63">
          <cell r="I63">
            <v>1520</v>
          </cell>
          <cell r="J63">
            <v>0.6987951807228916</v>
          </cell>
          <cell r="K63">
            <v>0</v>
          </cell>
          <cell r="L63">
            <v>0.18072289156626506</v>
          </cell>
          <cell r="M63">
            <v>0.10843373493975904</v>
          </cell>
          <cell r="N63">
            <v>1.2048192771084338E-2</v>
          </cell>
          <cell r="O63">
            <v>1</v>
          </cell>
        </row>
        <row r="64">
          <cell r="I64">
            <v>1525</v>
          </cell>
          <cell r="J64">
            <v>8.3333333333333329E-2</v>
          </cell>
          <cell r="K64">
            <v>7.6388888888888895E-2</v>
          </cell>
          <cell r="L64">
            <v>0.52777777777777779</v>
          </cell>
          <cell r="M64">
            <v>0.29166666666666669</v>
          </cell>
          <cell r="N64">
            <v>2.0833333333333332E-2</v>
          </cell>
          <cell r="O64">
            <v>1</v>
          </cell>
        </row>
        <row r="65">
          <cell r="I65">
            <v>1530</v>
          </cell>
          <cell r="J65">
            <v>0.41739130434782606</v>
          </cell>
          <cell r="K65">
            <v>4.3478260869565216E-2</v>
          </cell>
          <cell r="L65">
            <v>0.39130434782608697</v>
          </cell>
          <cell r="M65">
            <v>0.13043478260869565</v>
          </cell>
          <cell r="N65">
            <v>1.7391304347826087E-2</v>
          </cell>
          <cell r="O65">
            <v>1</v>
          </cell>
        </row>
        <row r="66">
          <cell r="I66">
            <v>1535</v>
          </cell>
          <cell r="J66">
            <v>9.6774193548387094E-2</v>
          </cell>
          <cell r="K66">
            <v>0.29032258064516131</v>
          </cell>
          <cell r="L66">
            <v>0.58064516129032262</v>
          </cell>
          <cell r="M66">
            <v>0</v>
          </cell>
          <cell r="N66">
            <v>3.2258064516129031E-2</v>
          </cell>
          <cell r="O66">
            <v>1</v>
          </cell>
        </row>
        <row r="67">
          <cell r="I67">
            <v>1560</v>
          </cell>
          <cell r="J67">
            <v>0.17197452229299362</v>
          </cell>
          <cell r="K67">
            <v>9.5541401273885357E-2</v>
          </cell>
          <cell r="L67">
            <v>0.62420382165605093</v>
          </cell>
          <cell r="M67">
            <v>8.2802547770700632E-2</v>
          </cell>
          <cell r="N67">
            <v>2.5477707006369428E-2</v>
          </cell>
          <cell r="O67">
            <v>1</v>
          </cell>
        </row>
        <row r="68">
          <cell r="I68">
            <v>1565</v>
          </cell>
          <cell r="J68">
            <v>0.10161662817551963</v>
          </cell>
          <cell r="K68">
            <v>4.3879907621247112E-2</v>
          </cell>
          <cell r="L68">
            <v>0.75519630484988454</v>
          </cell>
          <cell r="M68">
            <v>9.237875288683603E-2</v>
          </cell>
          <cell r="N68">
            <v>6.9284064665127024E-3</v>
          </cell>
          <cell r="O68">
            <v>1</v>
          </cell>
        </row>
        <row r="69">
          <cell r="I69">
            <v>1570</v>
          </cell>
          <cell r="J69">
            <v>0.64539007092198586</v>
          </cell>
          <cell r="K69">
            <v>1.0638297872340425E-2</v>
          </cell>
          <cell r="L69">
            <v>0.34397163120567376</v>
          </cell>
          <cell r="M69">
            <v>0</v>
          </cell>
          <cell r="N69">
            <v>0</v>
          </cell>
          <cell r="O69">
            <v>1</v>
          </cell>
        </row>
        <row r="70">
          <cell r="I70">
            <v>1575</v>
          </cell>
          <cell r="J70">
            <v>0.66666666666666663</v>
          </cell>
          <cell r="K70">
            <v>3.1007751937984496E-2</v>
          </cell>
          <cell r="L70">
            <v>0.27906976744186046</v>
          </cell>
          <cell r="M70">
            <v>0</v>
          </cell>
          <cell r="N70">
            <v>2.3255813953488372E-2</v>
          </cell>
          <cell r="O70">
            <v>1</v>
          </cell>
        </row>
        <row r="71">
          <cell r="I71">
            <v>1605</v>
          </cell>
          <cell r="J71">
            <v>0.20821917808219179</v>
          </cell>
          <cell r="K71">
            <v>6.3013698630136991E-2</v>
          </cell>
          <cell r="L71">
            <v>0.65205479452054793</v>
          </cell>
          <cell r="M71">
            <v>7.3972602739726029E-2</v>
          </cell>
          <cell r="N71">
            <v>2.7397260273972603E-3</v>
          </cell>
          <cell r="O71">
            <v>1</v>
          </cell>
        </row>
        <row r="72">
          <cell r="I72">
            <v>1615</v>
          </cell>
          <cell r="J72">
            <v>0.58620689655172409</v>
          </cell>
          <cell r="K72">
            <v>4.1379310344827586E-2</v>
          </cell>
          <cell r="L72">
            <v>0.28275862068965518</v>
          </cell>
          <cell r="M72">
            <v>8.9655172413793102E-2</v>
          </cell>
          <cell r="N72">
            <v>0</v>
          </cell>
          <cell r="O72">
            <v>1</v>
          </cell>
        </row>
        <row r="73">
          <cell r="I73">
            <v>1620</v>
          </cell>
          <cell r="J73">
            <v>8.0882352941176475E-2</v>
          </cell>
          <cell r="K73">
            <v>0</v>
          </cell>
          <cell r="L73">
            <v>0.91911764705882348</v>
          </cell>
          <cell r="M73">
            <v>0</v>
          </cell>
          <cell r="N73">
            <v>0</v>
          </cell>
          <cell r="O73">
            <v>1</v>
          </cell>
        </row>
        <row r="74">
          <cell r="I74">
            <v>1630</v>
          </cell>
          <cell r="J74">
            <v>0.15789473684210525</v>
          </cell>
          <cell r="K74">
            <v>0.12280701754385964</v>
          </cell>
          <cell r="L74">
            <v>0.56140350877192979</v>
          </cell>
          <cell r="M74">
            <v>0.10526315789473684</v>
          </cell>
          <cell r="N74">
            <v>5.2631578947368418E-2</v>
          </cell>
          <cell r="O74">
            <v>1</v>
          </cell>
        </row>
        <row r="75">
          <cell r="I75">
            <v>1640</v>
          </cell>
          <cell r="J75">
            <v>0.38323353293413176</v>
          </cell>
          <cell r="K75">
            <v>2.9940119760479042E-2</v>
          </cell>
          <cell r="L75">
            <v>0.58682634730538918</v>
          </cell>
          <cell r="M75">
            <v>0</v>
          </cell>
          <cell r="N75">
            <v>0</v>
          </cell>
          <cell r="O75">
            <v>1</v>
          </cell>
        </row>
        <row r="76">
          <cell r="I76">
            <v>1650</v>
          </cell>
          <cell r="J76">
            <v>0</v>
          </cell>
          <cell r="K76">
            <v>0.1111111111111111</v>
          </cell>
          <cell r="L76">
            <v>0.88888888888888884</v>
          </cell>
          <cell r="M76">
            <v>0</v>
          </cell>
          <cell r="N76">
            <v>0</v>
          </cell>
          <cell r="O76">
            <v>1</v>
          </cell>
        </row>
        <row r="77">
          <cell r="I77">
            <v>1655</v>
          </cell>
          <cell r="J77">
            <v>6.6666666666666666E-2</v>
          </cell>
          <cell r="K77">
            <v>6.6666666666666666E-2</v>
          </cell>
          <cell r="L77">
            <v>0.8</v>
          </cell>
          <cell r="M77">
            <v>0</v>
          </cell>
          <cell r="N77">
            <v>6.6666666666666666E-2</v>
          </cell>
          <cell r="O77">
            <v>1</v>
          </cell>
        </row>
        <row r="78">
          <cell r="I78">
            <v>1660</v>
          </cell>
          <cell r="J78">
            <v>0</v>
          </cell>
          <cell r="K78">
            <v>3.8461538461538464E-2</v>
          </cell>
          <cell r="L78">
            <v>0.96153846153846156</v>
          </cell>
          <cell r="M78">
            <v>0</v>
          </cell>
          <cell r="N78">
            <v>0</v>
          </cell>
          <cell r="O78">
            <v>1</v>
          </cell>
        </row>
        <row r="79">
          <cell r="I79">
            <v>1670</v>
          </cell>
          <cell r="J79">
            <v>9.7472924187725629E-2</v>
          </cell>
          <cell r="K79">
            <v>6.1371841155234655E-2</v>
          </cell>
          <cell r="L79">
            <v>0.81227436823104693</v>
          </cell>
          <cell r="M79">
            <v>2.5270758122743681E-2</v>
          </cell>
          <cell r="N79">
            <v>3.6101083032490976E-3</v>
          </cell>
          <cell r="O79">
            <v>1</v>
          </cell>
        </row>
        <row r="80">
          <cell r="I80">
            <v>1680</v>
          </cell>
          <cell r="J80">
            <v>0.28723404255319152</v>
          </cell>
          <cell r="K80">
            <v>5.3191489361702128E-2</v>
          </cell>
          <cell r="L80">
            <v>0.4553191489361702</v>
          </cell>
          <cell r="M80">
            <v>0.18723404255319148</v>
          </cell>
          <cell r="N80">
            <v>1.7021276595744681E-2</v>
          </cell>
          <cell r="O80">
            <v>1</v>
          </cell>
        </row>
        <row r="81">
          <cell r="I81">
            <v>1700</v>
          </cell>
          <cell r="J81">
            <v>0.18965517241379309</v>
          </cell>
          <cell r="K81">
            <v>0.10837438423645321</v>
          </cell>
          <cell r="L81">
            <v>0.58374384236453203</v>
          </cell>
          <cell r="M81">
            <v>0.10098522167487685</v>
          </cell>
          <cell r="N81">
            <v>1.7241379310344827E-2</v>
          </cell>
          <cell r="O81">
            <v>1</v>
          </cell>
        </row>
        <row r="82">
          <cell r="I82">
            <v>1705</v>
          </cell>
          <cell r="J82">
            <v>0.30578512396694213</v>
          </cell>
          <cell r="K82">
            <v>5.3719008264462811E-2</v>
          </cell>
          <cell r="L82">
            <v>0.59090909090909094</v>
          </cell>
          <cell r="M82">
            <v>3.3057851239669422E-2</v>
          </cell>
          <cell r="N82">
            <v>1.6528925619834711E-2</v>
          </cell>
          <cell r="O82">
            <v>1</v>
          </cell>
        </row>
        <row r="83">
          <cell r="I83">
            <v>1710</v>
          </cell>
          <cell r="J83">
            <v>0.48</v>
          </cell>
          <cell r="K83">
            <v>6.6666666666666666E-2</v>
          </cell>
          <cell r="L83">
            <v>0.37333333333333335</v>
          </cell>
          <cell r="M83">
            <v>0.06</v>
          </cell>
          <cell r="N83">
            <v>0.02</v>
          </cell>
          <cell r="O83">
            <v>1</v>
          </cell>
        </row>
        <row r="84">
          <cell r="I84">
            <v>1715</v>
          </cell>
          <cell r="J84">
            <v>0.28795379537953797</v>
          </cell>
          <cell r="K84">
            <v>8.5808580858085806E-2</v>
          </cell>
          <cell r="L84">
            <v>0.53960396039603964</v>
          </cell>
          <cell r="M84">
            <v>7.5082508250825089E-2</v>
          </cell>
          <cell r="N84">
            <v>1.155115511551155E-2</v>
          </cell>
          <cell r="O84">
            <v>1</v>
          </cell>
        </row>
        <row r="85">
          <cell r="I85">
            <v>1720</v>
          </cell>
          <cell r="J85">
            <v>0.43229166666666669</v>
          </cell>
          <cell r="K85">
            <v>8.3333333333333329E-2</v>
          </cell>
          <cell r="L85">
            <v>0.4296875</v>
          </cell>
          <cell r="M85">
            <v>4.4270833333333336E-2</v>
          </cell>
          <cell r="N85">
            <v>1.0416666666666666E-2</v>
          </cell>
          <cell r="O85">
            <v>1</v>
          </cell>
        </row>
        <row r="86">
          <cell r="I86">
            <v>1750</v>
          </cell>
          <cell r="J86">
            <v>7.6923076923076927E-2</v>
          </cell>
          <cell r="K86">
            <v>0</v>
          </cell>
          <cell r="L86">
            <v>0.15384615384615385</v>
          </cell>
          <cell r="M86">
            <v>0.76923076923076927</v>
          </cell>
          <cell r="N86">
            <v>0</v>
          </cell>
          <cell r="O86">
            <v>1</v>
          </cell>
        </row>
        <row r="87">
          <cell r="I87">
            <v>1760</v>
          </cell>
          <cell r="J87">
            <v>0.1891891891891892</v>
          </cell>
          <cell r="K87">
            <v>8.1081081081081086E-2</v>
          </cell>
          <cell r="L87">
            <v>0.40540540540540543</v>
          </cell>
          <cell r="M87">
            <v>0.24324324324324326</v>
          </cell>
          <cell r="N87">
            <v>8.1081081081081086E-2</v>
          </cell>
          <cell r="O87">
            <v>1</v>
          </cell>
        </row>
        <row r="88">
          <cell r="I88">
            <v>1770</v>
          </cell>
          <cell r="J88">
            <v>0.13518518518518519</v>
          </cell>
          <cell r="K88">
            <v>7.9629629629629634E-2</v>
          </cell>
          <cell r="L88">
            <v>0.72037037037037033</v>
          </cell>
          <cell r="M88">
            <v>4.0740740740740744E-2</v>
          </cell>
          <cell r="N88">
            <v>2.4074074074074074E-2</v>
          </cell>
          <cell r="O88">
            <v>1</v>
          </cell>
        </row>
        <row r="89">
          <cell r="I89">
            <v>1780</v>
          </cell>
          <cell r="J89">
            <v>7.9922027290448339E-2</v>
          </cell>
          <cell r="K89">
            <v>5.8479532163742687E-2</v>
          </cell>
          <cell r="L89">
            <v>0.57115009746588696</v>
          </cell>
          <cell r="M89">
            <v>0.27680311890838205</v>
          </cell>
          <cell r="N89">
            <v>1.364522417153996E-2</v>
          </cell>
          <cell r="O89">
            <v>1</v>
          </cell>
        </row>
        <row r="90">
          <cell r="I90">
            <v>1785</v>
          </cell>
          <cell r="J90">
            <v>0.18181818181818182</v>
          </cell>
          <cell r="K90">
            <v>1.8181818181818181E-2</v>
          </cell>
          <cell r="L90">
            <v>0.52727272727272723</v>
          </cell>
          <cell r="M90">
            <v>0.27272727272727271</v>
          </cell>
          <cell r="N90">
            <v>0</v>
          </cell>
          <cell r="O90">
            <v>1</v>
          </cell>
        </row>
        <row r="91">
          <cell r="I91">
            <v>1790</v>
          </cell>
          <cell r="J91">
            <v>0.12264150943396226</v>
          </cell>
          <cell r="K91">
            <v>1.8867924528301886E-2</v>
          </cell>
          <cell r="L91">
            <v>0.60377358490566035</v>
          </cell>
          <cell r="M91">
            <v>0.23584905660377359</v>
          </cell>
          <cell r="N91">
            <v>1.8867924528301886E-2</v>
          </cell>
          <cell r="O91">
            <v>1</v>
          </cell>
        </row>
        <row r="92">
          <cell r="I92">
            <v>1820</v>
          </cell>
          <cell r="J92">
            <v>6.8181818181818177E-2</v>
          </cell>
          <cell r="K92">
            <v>2.2727272727272728E-2</v>
          </cell>
          <cell r="L92">
            <v>0.61363636363636365</v>
          </cell>
          <cell r="M92">
            <v>0.29545454545454547</v>
          </cell>
          <cell r="N92">
            <v>0</v>
          </cell>
          <cell r="O92">
            <v>1</v>
          </cell>
        </row>
        <row r="93">
          <cell r="I93">
            <v>1855</v>
          </cell>
          <cell r="J93">
            <v>0.51851851851851849</v>
          </cell>
          <cell r="K93">
            <v>3.7037037037037035E-2</v>
          </cell>
          <cell r="L93">
            <v>0.44444444444444442</v>
          </cell>
          <cell r="M93">
            <v>0</v>
          </cell>
          <cell r="N93">
            <v>0</v>
          </cell>
          <cell r="O93">
            <v>1</v>
          </cell>
        </row>
        <row r="94">
          <cell r="I94">
            <v>1860</v>
          </cell>
          <cell r="J94">
            <v>1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</v>
          </cell>
        </row>
        <row r="95">
          <cell r="I95">
            <v>1885</v>
          </cell>
          <cell r="J95">
            <v>0.18518518518518517</v>
          </cell>
          <cell r="K95">
            <v>1.8518518518518517E-2</v>
          </cell>
          <cell r="L95">
            <v>0.24074074074074073</v>
          </cell>
          <cell r="M95">
            <v>0.53703703703703709</v>
          </cell>
          <cell r="N95">
            <v>1.8518518518518517E-2</v>
          </cell>
          <cell r="O95">
            <v>1</v>
          </cell>
        </row>
        <row r="96">
          <cell r="I96">
            <v>1890</v>
          </cell>
          <cell r="J96">
            <v>0.17216117216117216</v>
          </cell>
          <cell r="K96">
            <v>2.197802197802198E-2</v>
          </cell>
          <cell r="L96">
            <v>0.46520146520146521</v>
          </cell>
          <cell r="M96">
            <v>0.33333333333333331</v>
          </cell>
          <cell r="N96">
            <v>7.326007326007326E-3</v>
          </cell>
          <cell r="O96">
            <v>1</v>
          </cell>
        </row>
        <row r="97">
          <cell r="I97">
            <v>1912</v>
          </cell>
          <cell r="J97">
            <v>0.5436131983012088</v>
          </cell>
          <cell r="K97">
            <v>3.1035609278013722E-2</v>
          </cell>
          <cell r="L97">
            <v>0.30904933028422082</v>
          </cell>
          <cell r="M97">
            <v>7.1545246651421104E-2</v>
          </cell>
          <cell r="N97">
            <v>4.4756615485135577E-2</v>
          </cell>
          <cell r="O97">
            <v>1</v>
          </cell>
        </row>
        <row r="98">
          <cell r="I98">
            <v>1922</v>
          </cell>
          <cell r="J98">
            <v>0.875</v>
          </cell>
          <cell r="K98">
            <v>0</v>
          </cell>
          <cell r="L98">
            <v>0</v>
          </cell>
          <cell r="M98">
            <v>0.125</v>
          </cell>
          <cell r="N98">
            <v>0</v>
          </cell>
          <cell r="O98">
            <v>1</v>
          </cell>
        </row>
        <row r="99">
          <cell r="I99">
            <v>1932</v>
          </cell>
          <cell r="J99">
            <v>0.55968063872255491</v>
          </cell>
          <cell r="K99">
            <v>3.7524950099800398E-2</v>
          </cell>
          <cell r="L99">
            <v>0.30698602794411178</v>
          </cell>
          <cell r="M99">
            <v>5.8283433133732535E-2</v>
          </cell>
          <cell r="N99">
            <v>3.7524950099800398E-2</v>
          </cell>
          <cell r="O99">
            <v>1</v>
          </cell>
        </row>
        <row r="100">
          <cell r="I100">
            <v>1952</v>
          </cell>
          <cell r="J100">
            <v>0.42364680979739944</v>
          </cell>
          <cell r="K100">
            <v>4.8079830662231628E-2</v>
          </cell>
          <cell r="L100">
            <v>0.4393710311460538</v>
          </cell>
          <cell r="M100">
            <v>6.2594496522527965E-2</v>
          </cell>
          <cell r="N100">
            <v>2.6307831871787118E-2</v>
          </cell>
          <cell r="O100">
            <v>1</v>
          </cell>
        </row>
        <row r="101">
          <cell r="I101">
            <v>2002</v>
          </cell>
          <cell r="J101">
            <v>0.3087686567164179</v>
          </cell>
          <cell r="K101">
            <v>2.3320895522388061E-2</v>
          </cell>
          <cell r="L101">
            <v>0.65205223880597019</v>
          </cell>
          <cell r="M101">
            <v>0</v>
          </cell>
          <cell r="N101">
            <v>1.5858208955223881E-2</v>
          </cell>
          <cell r="O101">
            <v>1</v>
          </cell>
        </row>
        <row r="102">
          <cell r="I102">
            <v>2007</v>
          </cell>
          <cell r="J102">
            <v>0.21525787965616044</v>
          </cell>
          <cell r="K102">
            <v>5.0859598853868197E-2</v>
          </cell>
          <cell r="L102">
            <v>0.72958452722063039</v>
          </cell>
          <cell r="M102">
            <v>0</v>
          </cell>
          <cell r="N102">
            <v>4.2979942693409743E-3</v>
          </cell>
          <cell r="O102">
            <v>1</v>
          </cell>
        </row>
        <row r="103">
          <cell r="I103">
            <v>2008</v>
          </cell>
          <cell r="J103">
            <v>0.20746785361028686</v>
          </cell>
          <cell r="K103">
            <v>5.9841740850642929E-2</v>
          </cell>
          <cell r="L103">
            <v>0.72972304648862507</v>
          </cell>
          <cell r="M103">
            <v>2.4727992087042531E-4</v>
          </cell>
          <cell r="N103">
            <v>2.7200791295746785E-3</v>
          </cell>
          <cell r="O103">
            <v>1</v>
          </cell>
        </row>
        <row r="104">
          <cell r="I104" t="str">
            <v>Hovedtotal</v>
          </cell>
          <cell r="J104">
            <v>0.27044864143789932</v>
          </cell>
          <cell r="K104">
            <v>4.8772496430995342E-2</v>
          </cell>
          <cell r="L104">
            <v>0.57246834702426919</v>
          </cell>
          <cell r="M104">
            <v>9.2115425121112121E-2</v>
          </cell>
          <cell r="N104">
            <v>1.6195089985723981E-2</v>
          </cell>
          <cell r="O104">
            <v>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gåede aftaler"/>
    </sheetNames>
    <sheetDataSet>
      <sheetData sheetId="0">
        <row r="2">
          <cell r="F2" t="str">
            <v>Uddannelseskoder</v>
          </cell>
          <cell r="G2" t="str">
            <v>2019</v>
          </cell>
          <cell r="H2" t="str">
            <v>2020</v>
          </cell>
          <cell r="I2" t="str">
            <v>2021</v>
          </cell>
        </row>
        <row r="3">
          <cell r="F3">
            <v>15</v>
          </cell>
          <cell r="G3">
            <v>77</v>
          </cell>
          <cell r="H3">
            <v>56</v>
          </cell>
          <cell r="I3">
            <v>78</v>
          </cell>
        </row>
        <row r="4">
          <cell r="F4">
            <v>39</v>
          </cell>
          <cell r="G4">
            <v>4</v>
          </cell>
        </row>
        <row r="5">
          <cell r="F5">
            <v>59</v>
          </cell>
          <cell r="G5">
            <v>10</v>
          </cell>
          <cell r="H5">
            <v>6</v>
          </cell>
          <cell r="I5">
            <v>14</v>
          </cell>
        </row>
        <row r="6">
          <cell r="F6">
            <v>92</v>
          </cell>
          <cell r="G6">
            <v>1464</v>
          </cell>
          <cell r="H6">
            <v>1562</v>
          </cell>
          <cell r="I6">
            <v>1670</v>
          </cell>
        </row>
        <row r="7">
          <cell r="F7">
            <v>93</v>
          </cell>
          <cell r="G7">
            <v>203</v>
          </cell>
          <cell r="H7">
            <v>227</v>
          </cell>
          <cell r="I7">
            <v>240</v>
          </cell>
        </row>
        <row r="8">
          <cell r="F8">
            <v>94</v>
          </cell>
          <cell r="G8">
            <v>12</v>
          </cell>
          <cell r="I8">
            <v>13</v>
          </cell>
        </row>
        <row r="9">
          <cell r="F9">
            <v>334</v>
          </cell>
          <cell r="G9">
            <v>17</v>
          </cell>
          <cell r="H9">
            <v>11</v>
          </cell>
          <cell r="I9">
            <v>6</v>
          </cell>
        </row>
        <row r="10">
          <cell r="F10">
            <v>335</v>
          </cell>
          <cell r="I10">
            <v>8</v>
          </cell>
        </row>
        <row r="11">
          <cell r="F11">
            <v>336</v>
          </cell>
          <cell r="G11">
            <v>9</v>
          </cell>
          <cell r="H11">
            <v>4</v>
          </cell>
          <cell r="I11">
            <v>11</v>
          </cell>
        </row>
        <row r="12">
          <cell r="F12">
            <v>382</v>
          </cell>
          <cell r="G12">
            <v>567</v>
          </cell>
          <cell r="H12">
            <v>420</v>
          </cell>
          <cell r="I12">
            <v>271</v>
          </cell>
        </row>
        <row r="13">
          <cell r="F13">
            <v>383</v>
          </cell>
          <cell r="G13">
            <v>162</v>
          </cell>
          <cell r="H13">
            <v>225</v>
          </cell>
          <cell r="I13">
            <v>244</v>
          </cell>
        </row>
        <row r="14">
          <cell r="F14">
            <v>393</v>
          </cell>
          <cell r="G14">
            <v>18</v>
          </cell>
          <cell r="H14">
            <v>21</v>
          </cell>
          <cell r="I14">
            <v>28</v>
          </cell>
        </row>
        <row r="15">
          <cell r="F15">
            <v>1110</v>
          </cell>
          <cell r="G15">
            <v>1001</v>
          </cell>
          <cell r="H15">
            <v>995</v>
          </cell>
          <cell r="I15">
            <v>964</v>
          </cell>
        </row>
        <row r="16">
          <cell r="F16">
            <v>1125</v>
          </cell>
          <cell r="G16">
            <v>84</v>
          </cell>
          <cell r="H16">
            <v>77</v>
          </cell>
          <cell r="I16">
            <v>80</v>
          </cell>
        </row>
        <row r="17">
          <cell r="F17">
            <v>1130</v>
          </cell>
          <cell r="H17">
            <v>5</v>
          </cell>
          <cell r="I17">
            <v>11</v>
          </cell>
        </row>
        <row r="18">
          <cell r="F18">
            <v>1140</v>
          </cell>
          <cell r="G18">
            <v>11</v>
          </cell>
          <cell r="H18">
            <v>11</v>
          </cell>
          <cell r="I18">
            <v>17</v>
          </cell>
        </row>
        <row r="19">
          <cell r="F19">
            <v>1145</v>
          </cell>
          <cell r="G19">
            <v>443</v>
          </cell>
          <cell r="H19">
            <v>584</v>
          </cell>
          <cell r="I19">
            <v>439</v>
          </cell>
        </row>
        <row r="20">
          <cell r="F20">
            <v>1155</v>
          </cell>
          <cell r="G20">
            <v>27</v>
          </cell>
          <cell r="H20">
            <v>26</v>
          </cell>
          <cell r="I20">
            <v>17</v>
          </cell>
        </row>
        <row r="21">
          <cell r="F21">
            <v>1160</v>
          </cell>
          <cell r="G21">
            <v>67</v>
          </cell>
          <cell r="H21">
            <v>68</v>
          </cell>
          <cell r="I21">
            <v>60</v>
          </cell>
        </row>
        <row r="22">
          <cell r="F22">
            <v>1170</v>
          </cell>
          <cell r="G22">
            <v>58</v>
          </cell>
          <cell r="H22">
            <v>50</v>
          </cell>
          <cell r="I22">
            <v>52</v>
          </cell>
        </row>
        <row r="23">
          <cell r="F23">
            <v>1180</v>
          </cell>
          <cell r="G23">
            <v>87</v>
          </cell>
          <cell r="H23">
            <v>71</v>
          </cell>
          <cell r="I23">
            <v>89</v>
          </cell>
        </row>
        <row r="24">
          <cell r="F24">
            <v>1190</v>
          </cell>
          <cell r="G24">
            <v>428</v>
          </cell>
          <cell r="H24">
            <v>382</v>
          </cell>
          <cell r="I24">
            <v>410</v>
          </cell>
        </row>
        <row r="25">
          <cell r="F25">
            <v>1195</v>
          </cell>
        </row>
        <row r="26">
          <cell r="F26">
            <v>1205</v>
          </cell>
          <cell r="G26">
            <v>928</v>
          </cell>
          <cell r="H26">
            <v>884</v>
          </cell>
          <cell r="I26">
            <v>1028</v>
          </cell>
        </row>
        <row r="27">
          <cell r="F27">
            <v>1210</v>
          </cell>
          <cell r="G27">
            <v>75</v>
          </cell>
          <cell r="H27">
            <v>68</v>
          </cell>
          <cell r="I27">
            <v>60</v>
          </cell>
        </row>
        <row r="28">
          <cell r="F28">
            <v>1220</v>
          </cell>
          <cell r="G28">
            <v>280</v>
          </cell>
          <cell r="H28">
            <v>281</v>
          </cell>
          <cell r="I28">
            <v>316</v>
          </cell>
        </row>
        <row r="29">
          <cell r="F29">
            <v>1235</v>
          </cell>
          <cell r="G29">
            <v>193</v>
          </cell>
          <cell r="H29">
            <v>230</v>
          </cell>
          <cell r="I29">
            <v>258</v>
          </cell>
        </row>
        <row r="30">
          <cell r="F30">
            <v>1250</v>
          </cell>
          <cell r="G30">
            <v>135</v>
          </cell>
          <cell r="H30">
            <v>122</v>
          </cell>
          <cell r="I30">
            <v>139</v>
          </cell>
        </row>
        <row r="31">
          <cell r="F31">
            <v>1255</v>
          </cell>
          <cell r="G31">
            <v>57</v>
          </cell>
          <cell r="H31">
            <v>87</v>
          </cell>
          <cell r="I31">
            <v>18</v>
          </cell>
        </row>
        <row r="32">
          <cell r="F32">
            <v>1260</v>
          </cell>
          <cell r="G32">
            <v>111</v>
          </cell>
          <cell r="H32">
            <v>125</v>
          </cell>
          <cell r="I32">
            <v>114</v>
          </cell>
        </row>
        <row r="33">
          <cell r="F33">
            <v>1270</v>
          </cell>
          <cell r="G33">
            <v>26</v>
          </cell>
          <cell r="H33">
            <v>31</v>
          </cell>
          <cell r="I33">
            <v>28</v>
          </cell>
        </row>
        <row r="34">
          <cell r="F34">
            <v>1280</v>
          </cell>
          <cell r="G34">
            <v>36</v>
          </cell>
          <cell r="H34">
            <v>34</v>
          </cell>
          <cell r="I34">
            <v>36</v>
          </cell>
        </row>
        <row r="35">
          <cell r="F35">
            <v>1300</v>
          </cell>
          <cell r="G35">
            <v>65</v>
          </cell>
          <cell r="H35">
            <v>58</v>
          </cell>
          <cell r="I35">
            <v>31</v>
          </cell>
        </row>
        <row r="36">
          <cell r="F36">
            <v>1315</v>
          </cell>
          <cell r="G36">
            <v>40</v>
          </cell>
          <cell r="H36">
            <v>49</v>
          </cell>
          <cell r="I36">
            <v>28</v>
          </cell>
        </row>
        <row r="37">
          <cell r="F37">
            <v>1325</v>
          </cell>
          <cell r="G37">
            <v>85</v>
          </cell>
          <cell r="H37">
            <v>67</v>
          </cell>
          <cell r="I37">
            <v>72</v>
          </cell>
        </row>
        <row r="38">
          <cell r="F38">
            <v>1330</v>
          </cell>
          <cell r="G38">
            <v>21</v>
          </cell>
          <cell r="H38">
            <v>26</v>
          </cell>
          <cell r="I38">
            <v>29</v>
          </cell>
        </row>
        <row r="39">
          <cell r="F39">
            <v>1335</v>
          </cell>
          <cell r="G39">
            <v>208</v>
          </cell>
          <cell r="H39">
            <v>227</v>
          </cell>
          <cell r="I39">
            <v>204</v>
          </cell>
        </row>
        <row r="40">
          <cell r="F40">
            <v>1340</v>
          </cell>
          <cell r="G40">
            <v>68</v>
          </cell>
          <cell r="H40">
            <v>66</v>
          </cell>
          <cell r="I40">
            <v>92</v>
          </cell>
        </row>
        <row r="41">
          <cell r="F41">
            <v>1350</v>
          </cell>
          <cell r="G41">
            <v>858</v>
          </cell>
          <cell r="H41">
            <v>1042</v>
          </cell>
          <cell r="I41">
            <v>993</v>
          </cell>
        </row>
        <row r="42">
          <cell r="F42">
            <v>1355</v>
          </cell>
          <cell r="G42">
            <v>12</v>
          </cell>
          <cell r="H42">
            <v>15</v>
          </cell>
          <cell r="I42">
            <v>41</v>
          </cell>
        </row>
        <row r="43">
          <cell r="F43">
            <v>1360</v>
          </cell>
          <cell r="G43">
            <v>5</v>
          </cell>
          <cell r="H43">
            <v>4</v>
          </cell>
        </row>
        <row r="44">
          <cell r="F44">
            <v>1380</v>
          </cell>
          <cell r="G44">
            <v>494</v>
          </cell>
          <cell r="H44">
            <v>568</v>
          </cell>
          <cell r="I44">
            <v>582</v>
          </cell>
        </row>
        <row r="45">
          <cell r="F45">
            <v>1390</v>
          </cell>
          <cell r="G45">
            <v>3685</v>
          </cell>
          <cell r="H45">
            <v>4621</v>
          </cell>
          <cell r="I45">
            <v>4563</v>
          </cell>
        </row>
        <row r="46">
          <cell r="F46">
            <v>1405</v>
          </cell>
          <cell r="G46">
            <v>40</v>
          </cell>
          <cell r="H46">
            <v>37</v>
          </cell>
          <cell r="I46">
            <v>31</v>
          </cell>
        </row>
        <row r="47">
          <cell r="F47">
            <v>1410</v>
          </cell>
          <cell r="G47">
            <v>148</v>
          </cell>
          <cell r="H47">
            <v>68</v>
          </cell>
          <cell r="I47">
            <v>8</v>
          </cell>
        </row>
        <row r="48">
          <cell r="F48">
            <v>1411</v>
          </cell>
          <cell r="G48">
            <v>147</v>
          </cell>
          <cell r="H48">
            <v>218</v>
          </cell>
          <cell r="I48">
            <v>306</v>
          </cell>
        </row>
        <row r="49">
          <cell r="F49">
            <v>1412</v>
          </cell>
          <cell r="G49">
            <v>77</v>
          </cell>
          <cell r="H49">
            <v>118</v>
          </cell>
          <cell r="I49">
            <v>168</v>
          </cell>
        </row>
        <row r="50">
          <cell r="F50">
            <v>1415</v>
          </cell>
          <cell r="G50">
            <v>158</v>
          </cell>
          <cell r="H50">
            <v>155</v>
          </cell>
          <cell r="I50">
            <v>173</v>
          </cell>
        </row>
        <row r="51">
          <cell r="F51">
            <v>1420</v>
          </cell>
          <cell r="G51">
            <v>954</v>
          </cell>
          <cell r="H51">
            <v>1144</v>
          </cell>
          <cell r="I51">
            <v>1130</v>
          </cell>
        </row>
        <row r="52">
          <cell r="F52">
            <v>1425</v>
          </cell>
          <cell r="G52">
            <v>35</v>
          </cell>
          <cell r="H52">
            <v>38</v>
          </cell>
          <cell r="I52">
            <v>28</v>
          </cell>
        </row>
        <row r="53">
          <cell r="F53">
            <v>1430</v>
          </cell>
          <cell r="G53">
            <v>2425</v>
          </cell>
          <cell r="H53">
            <v>2688</v>
          </cell>
          <cell r="I53">
            <v>2723</v>
          </cell>
        </row>
        <row r="54">
          <cell r="F54">
            <v>1440</v>
          </cell>
          <cell r="G54">
            <v>17</v>
          </cell>
          <cell r="H54">
            <v>20</v>
          </cell>
          <cell r="I54">
            <v>14</v>
          </cell>
        </row>
        <row r="55">
          <cell r="F55">
            <v>1445</v>
          </cell>
          <cell r="G55">
            <v>222</v>
          </cell>
          <cell r="H55">
            <v>209</v>
          </cell>
          <cell r="I55">
            <v>211</v>
          </cell>
        </row>
        <row r="56">
          <cell r="F56">
            <v>1450</v>
          </cell>
          <cell r="G56">
            <v>754</v>
          </cell>
          <cell r="H56">
            <v>881</v>
          </cell>
          <cell r="I56">
            <v>892</v>
          </cell>
        </row>
        <row r="57">
          <cell r="F57">
            <v>1455</v>
          </cell>
          <cell r="G57">
            <v>7</v>
          </cell>
          <cell r="H57">
            <v>13</v>
          </cell>
          <cell r="I57">
            <v>11</v>
          </cell>
        </row>
        <row r="58">
          <cell r="F58">
            <v>1460</v>
          </cell>
          <cell r="G58">
            <v>98</v>
          </cell>
          <cell r="H58">
            <v>108</v>
          </cell>
          <cell r="I58">
            <v>95</v>
          </cell>
        </row>
        <row r="59">
          <cell r="F59">
            <v>1470</v>
          </cell>
          <cell r="G59">
            <v>39</v>
          </cell>
          <cell r="H59">
            <v>26</v>
          </cell>
          <cell r="I59">
            <v>57</v>
          </cell>
        </row>
        <row r="60">
          <cell r="F60">
            <v>1495</v>
          </cell>
          <cell r="G60">
            <v>34</v>
          </cell>
          <cell r="H60">
            <v>41</v>
          </cell>
          <cell r="I60">
            <v>57</v>
          </cell>
        </row>
        <row r="61">
          <cell r="F61">
            <v>1515</v>
          </cell>
          <cell r="G61">
            <v>24</v>
          </cell>
          <cell r="H61">
            <v>28</v>
          </cell>
          <cell r="I61">
            <v>36</v>
          </cell>
        </row>
        <row r="62">
          <cell r="F62">
            <v>1520</v>
          </cell>
          <cell r="G62">
            <v>33</v>
          </cell>
          <cell r="H62">
            <v>53</v>
          </cell>
          <cell r="I62">
            <v>40</v>
          </cell>
        </row>
        <row r="63">
          <cell r="F63">
            <v>1525</v>
          </cell>
          <cell r="G63">
            <v>199</v>
          </cell>
          <cell r="H63">
            <v>183</v>
          </cell>
          <cell r="I63">
            <v>193</v>
          </cell>
        </row>
        <row r="64">
          <cell r="F64">
            <v>1530</v>
          </cell>
          <cell r="G64">
            <v>74</v>
          </cell>
          <cell r="H64">
            <v>84</v>
          </cell>
          <cell r="I64">
            <v>80</v>
          </cell>
        </row>
        <row r="65">
          <cell r="F65">
            <v>1535</v>
          </cell>
          <cell r="G65">
            <v>35</v>
          </cell>
          <cell r="H65">
            <v>27</v>
          </cell>
          <cell r="I65">
            <v>44</v>
          </cell>
        </row>
        <row r="66">
          <cell r="F66">
            <v>1560</v>
          </cell>
          <cell r="G66">
            <v>750</v>
          </cell>
          <cell r="H66">
            <v>746</v>
          </cell>
          <cell r="I66">
            <v>808</v>
          </cell>
        </row>
        <row r="67">
          <cell r="F67">
            <v>1565</v>
          </cell>
          <cell r="G67">
            <v>583</v>
          </cell>
          <cell r="H67">
            <v>567</v>
          </cell>
          <cell r="I67">
            <v>639</v>
          </cell>
        </row>
        <row r="68">
          <cell r="F68">
            <v>1570</v>
          </cell>
          <cell r="G68">
            <v>204</v>
          </cell>
          <cell r="H68">
            <v>245</v>
          </cell>
          <cell r="I68">
            <v>297</v>
          </cell>
        </row>
        <row r="69">
          <cell r="F69">
            <v>1575</v>
          </cell>
          <cell r="G69">
            <v>26</v>
          </cell>
          <cell r="H69">
            <v>29</v>
          </cell>
          <cell r="I69">
            <v>42</v>
          </cell>
        </row>
        <row r="70">
          <cell r="F70">
            <v>1605</v>
          </cell>
          <cell r="G70">
            <v>419</v>
          </cell>
          <cell r="H70">
            <v>474</v>
          </cell>
          <cell r="I70">
            <v>421</v>
          </cell>
        </row>
        <row r="71">
          <cell r="F71">
            <v>1615</v>
          </cell>
          <cell r="G71">
            <v>78</v>
          </cell>
          <cell r="H71">
            <v>112</v>
          </cell>
          <cell r="I71">
            <v>98</v>
          </cell>
        </row>
        <row r="72">
          <cell r="F72">
            <v>1620</v>
          </cell>
          <cell r="G72">
            <v>132</v>
          </cell>
          <cell r="H72">
            <v>151</v>
          </cell>
          <cell r="I72">
            <v>173</v>
          </cell>
        </row>
        <row r="73">
          <cell r="F73">
            <v>1625</v>
          </cell>
          <cell r="G73">
            <v>1751</v>
          </cell>
          <cell r="H73">
            <v>1903</v>
          </cell>
          <cell r="I73">
            <v>1865</v>
          </cell>
        </row>
        <row r="74">
          <cell r="F74">
            <v>1630</v>
          </cell>
          <cell r="G74">
            <v>96</v>
          </cell>
          <cell r="H74">
            <v>86</v>
          </cell>
          <cell r="I74">
            <v>73</v>
          </cell>
        </row>
        <row r="75">
          <cell r="F75">
            <v>1640</v>
          </cell>
          <cell r="G75">
            <v>184</v>
          </cell>
          <cell r="H75">
            <v>195</v>
          </cell>
          <cell r="I75">
            <v>183</v>
          </cell>
        </row>
        <row r="76">
          <cell r="F76">
            <v>1650</v>
          </cell>
          <cell r="G76">
            <v>56</v>
          </cell>
          <cell r="H76">
            <v>53</v>
          </cell>
          <cell r="I76">
            <v>52</v>
          </cell>
        </row>
        <row r="77">
          <cell r="F77">
            <v>1655</v>
          </cell>
          <cell r="G77">
            <v>35</v>
          </cell>
          <cell r="H77">
            <v>38</v>
          </cell>
          <cell r="I77">
            <v>39</v>
          </cell>
        </row>
        <row r="78">
          <cell r="F78">
            <v>1660</v>
          </cell>
          <cell r="G78">
            <v>39</v>
          </cell>
          <cell r="H78">
            <v>35</v>
          </cell>
          <cell r="I78">
            <v>29</v>
          </cell>
        </row>
        <row r="79">
          <cell r="F79">
            <v>1670</v>
          </cell>
          <cell r="G79">
            <v>313</v>
          </cell>
          <cell r="H79">
            <v>378</v>
          </cell>
          <cell r="I79">
            <v>334</v>
          </cell>
        </row>
        <row r="80">
          <cell r="F80">
            <v>1680</v>
          </cell>
          <cell r="G80">
            <v>349</v>
          </cell>
          <cell r="H80">
            <v>328</v>
          </cell>
          <cell r="I80">
            <v>325</v>
          </cell>
        </row>
        <row r="81">
          <cell r="F81">
            <v>1700</v>
          </cell>
          <cell r="G81">
            <v>663</v>
          </cell>
          <cell r="H81">
            <v>820</v>
          </cell>
          <cell r="I81">
            <v>679</v>
          </cell>
        </row>
        <row r="82">
          <cell r="F82">
            <v>1705</v>
          </cell>
          <cell r="G82">
            <v>303</v>
          </cell>
          <cell r="H82">
            <v>340</v>
          </cell>
          <cell r="I82">
            <v>293</v>
          </cell>
        </row>
        <row r="83">
          <cell r="F83">
            <v>1710</v>
          </cell>
          <cell r="G83">
            <v>102</v>
          </cell>
          <cell r="H83">
            <v>75</v>
          </cell>
          <cell r="I83">
            <v>107</v>
          </cell>
        </row>
        <row r="84">
          <cell r="F84">
            <v>1715</v>
          </cell>
          <cell r="G84">
            <v>1736</v>
          </cell>
          <cell r="H84">
            <v>1638</v>
          </cell>
          <cell r="I84">
            <v>1755</v>
          </cell>
        </row>
        <row r="85">
          <cell r="F85">
            <v>1720</v>
          </cell>
          <cell r="G85">
            <v>313</v>
          </cell>
          <cell r="H85">
            <v>337</v>
          </cell>
          <cell r="I85">
            <v>358</v>
          </cell>
        </row>
        <row r="86">
          <cell r="F86">
            <v>1750</v>
          </cell>
          <cell r="G86">
            <v>10</v>
          </cell>
          <cell r="H86">
            <v>22</v>
          </cell>
          <cell r="I86">
            <v>12</v>
          </cell>
        </row>
        <row r="87">
          <cell r="F87">
            <v>1760</v>
          </cell>
          <cell r="G87">
            <v>27</v>
          </cell>
          <cell r="H87">
            <v>26</v>
          </cell>
          <cell r="I87">
            <v>21</v>
          </cell>
        </row>
        <row r="88">
          <cell r="F88">
            <v>1770</v>
          </cell>
          <cell r="G88">
            <v>674</v>
          </cell>
          <cell r="H88">
            <v>716</v>
          </cell>
          <cell r="I88">
            <v>781</v>
          </cell>
        </row>
        <row r="89">
          <cell r="F89">
            <v>1780</v>
          </cell>
          <cell r="G89">
            <v>644</v>
          </cell>
          <cell r="H89">
            <v>832</v>
          </cell>
          <cell r="I89">
            <v>650</v>
          </cell>
        </row>
        <row r="90">
          <cell r="F90">
            <v>1785</v>
          </cell>
          <cell r="G90">
            <v>24</v>
          </cell>
          <cell r="H90">
            <v>66</v>
          </cell>
          <cell r="I90">
            <v>54</v>
          </cell>
        </row>
        <row r="91">
          <cell r="F91">
            <v>1790</v>
          </cell>
          <cell r="G91">
            <v>105</v>
          </cell>
          <cell r="H91">
            <v>129</v>
          </cell>
          <cell r="I91">
            <v>116</v>
          </cell>
        </row>
        <row r="92">
          <cell r="F92">
            <v>1820</v>
          </cell>
          <cell r="G92">
            <v>73</v>
          </cell>
          <cell r="H92">
            <v>60</v>
          </cell>
          <cell r="I92">
            <v>63</v>
          </cell>
        </row>
        <row r="93">
          <cell r="F93">
            <v>1855</v>
          </cell>
          <cell r="G93">
            <v>41</v>
          </cell>
          <cell r="H93">
            <v>40</v>
          </cell>
          <cell r="I93">
            <v>45</v>
          </cell>
        </row>
        <row r="94">
          <cell r="F94">
            <v>1885</v>
          </cell>
          <cell r="G94">
            <v>86</v>
          </cell>
          <cell r="H94">
            <v>47</v>
          </cell>
          <cell r="I94">
            <v>52</v>
          </cell>
        </row>
        <row r="95">
          <cell r="F95">
            <v>1890</v>
          </cell>
          <cell r="G95">
            <v>192</v>
          </cell>
          <cell r="H95">
            <v>173</v>
          </cell>
          <cell r="I95">
            <v>195</v>
          </cell>
        </row>
        <row r="96">
          <cell r="F96">
            <v>1912</v>
          </cell>
          <cell r="G96">
            <v>3196</v>
          </cell>
          <cell r="H96">
            <v>3020</v>
          </cell>
          <cell r="I96">
            <v>3220</v>
          </cell>
        </row>
        <row r="97">
          <cell r="F97">
            <v>1922</v>
          </cell>
          <cell r="G97">
            <v>185</v>
          </cell>
          <cell r="H97">
            <v>177</v>
          </cell>
          <cell r="I97">
            <v>171</v>
          </cell>
        </row>
        <row r="98">
          <cell r="F98">
            <v>1932</v>
          </cell>
          <cell r="G98">
            <v>1050</v>
          </cell>
          <cell r="H98">
            <v>1050</v>
          </cell>
          <cell r="I98">
            <v>1355</v>
          </cell>
        </row>
        <row r="99">
          <cell r="F99">
            <v>1952</v>
          </cell>
          <cell r="G99">
            <v>3333</v>
          </cell>
          <cell r="H99">
            <v>3651</v>
          </cell>
          <cell r="I99">
            <v>3418</v>
          </cell>
        </row>
        <row r="100">
          <cell r="F100">
            <v>2002</v>
          </cell>
          <cell r="G100">
            <v>1148</v>
          </cell>
          <cell r="H100">
            <v>1232</v>
          </cell>
          <cell r="I100">
            <v>1371</v>
          </cell>
        </row>
        <row r="101">
          <cell r="F101">
            <v>2004</v>
          </cell>
          <cell r="G101">
            <v>14</v>
          </cell>
        </row>
        <row r="102">
          <cell r="F102">
            <v>2007</v>
          </cell>
          <cell r="G102">
            <v>2710</v>
          </cell>
          <cell r="H102">
            <v>3259</v>
          </cell>
          <cell r="I102">
            <v>3493</v>
          </cell>
        </row>
        <row r="103">
          <cell r="F103">
            <v>2008</v>
          </cell>
          <cell r="G103">
            <v>4531</v>
          </cell>
          <cell r="H103">
            <v>5405</v>
          </cell>
          <cell r="I103">
            <v>5754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tlige nøgletal"/>
    </sheetNames>
    <sheetDataSet>
      <sheetData sheetId="0">
        <row r="2">
          <cell r="F2" t="str">
            <v>Uddannelseskoder</v>
          </cell>
          <cell r="G2" t="str">
            <v>2019</v>
          </cell>
          <cell r="H2" t="str">
            <v>2020</v>
          </cell>
          <cell r="I2" t="str">
            <v>2021</v>
          </cell>
        </row>
        <row r="3">
          <cell r="F3">
            <v>15</v>
          </cell>
          <cell r="H3">
            <v>32</v>
          </cell>
          <cell r="I3">
            <v>18</v>
          </cell>
        </row>
        <row r="4">
          <cell r="F4">
            <v>92</v>
          </cell>
          <cell r="G4">
            <v>471</v>
          </cell>
          <cell r="H4">
            <v>727</v>
          </cell>
          <cell r="I4">
            <v>592</v>
          </cell>
        </row>
        <row r="5">
          <cell r="F5">
            <v>93</v>
          </cell>
          <cell r="G5">
            <v>11</v>
          </cell>
          <cell r="H5">
            <v>32</v>
          </cell>
          <cell r="I5">
            <v>24</v>
          </cell>
        </row>
        <row r="6">
          <cell r="F6">
            <v>383</v>
          </cell>
          <cell r="G6">
            <v>60</v>
          </cell>
          <cell r="H6">
            <v>88</v>
          </cell>
          <cell r="I6">
            <v>80</v>
          </cell>
        </row>
        <row r="7">
          <cell r="F7">
            <v>1110</v>
          </cell>
          <cell r="G7">
            <v>140</v>
          </cell>
          <cell r="H7">
            <v>200</v>
          </cell>
          <cell r="I7">
            <v>131</v>
          </cell>
        </row>
        <row r="8">
          <cell r="F8">
            <v>1125</v>
          </cell>
          <cell r="G8">
            <v>14</v>
          </cell>
          <cell r="H8">
            <v>10</v>
          </cell>
          <cell r="I8">
            <v>11</v>
          </cell>
        </row>
        <row r="9">
          <cell r="F9">
            <v>1145</v>
          </cell>
          <cell r="G9">
            <v>83</v>
          </cell>
          <cell r="H9">
            <v>102</v>
          </cell>
          <cell r="I9">
            <v>89</v>
          </cell>
        </row>
        <row r="10">
          <cell r="F10">
            <v>1160</v>
          </cell>
          <cell r="G10">
            <v>10</v>
          </cell>
          <cell r="H10">
            <v>13</v>
          </cell>
          <cell r="I10">
            <v>7</v>
          </cell>
        </row>
        <row r="11">
          <cell r="F11">
            <v>1170</v>
          </cell>
          <cell r="G11">
            <v>9</v>
          </cell>
          <cell r="H11">
            <v>14</v>
          </cell>
          <cell r="I11">
            <v>5</v>
          </cell>
        </row>
        <row r="12">
          <cell r="F12">
            <v>1180</v>
          </cell>
          <cell r="G12">
            <v>5</v>
          </cell>
        </row>
        <row r="13">
          <cell r="F13">
            <v>1190</v>
          </cell>
          <cell r="G13">
            <v>65</v>
          </cell>
          <cell r="H13">
            <v>107</v>
          </cell>
          <cell r="I13">
            <v>95</v>
          </cell>
        </row>
        <row r="14">
          <cell r="F14">
            <v>1195</v>
          </cell>
        </row>
        <row r="15">
          <cell r="F15">
            <v>1205</v>
          </cell>
          <cell r="G15">
            <v>769</v>
          </cell>
          <cell r="H15">
            <v>785</v>
          </cell>
          <cell r="I15">
            <v>696</v>
          </cell>
        </row>
        <row r="16">
          <cell r="F16">
            <v>1210</v>
          </cell>
          <cell r="G16">
            <v>35</v>
          </cell>
          <cell r="H16">
            <v>18</v>
          </cell>
          <cell r="I16">
            <v>25</v>
          </cell>
        </row>
        <row r="17">
          <cell r="F17">
            <v>1220</v>
          </cell>
          <cell r="G17">
            <v>128</v>
          </cell>
          <cell r="H17">
            <v>154</v>
          </cell>
          <cell r="I17">
            <v>120</v>
          </cell>
        </row>
        <row r="18">
          <cell r="F18">
            <v>1235</v>
          </cell>
          <cell r="G18">
            <v>21</v>
          </cell>
          <cell r="H18">
            <v>36</v>
          </cell>
          <cell r="I18">
            <v>17</v>
          </cell>
        </row>
        <row r="19">
          <cell r="F19">
            <v>1250</v>
          </cell>
          <cell r="G19">
            <v>10</v>
          </cell>
          <cell r="H19">
            <v>28</v>
          </cell>
          <cell r="I19">
            <v>11</v>
          </cell>
        </row>
        <row r="20">
          <cell r="F20">
            <v>1260</v>
          </cell>
          <cell r="G20">
            <v>24</v>
          </cell>
          <cell r="H20">
            <v>26</v>
          </cell>
          <cell r="I20">
            <v>26</v>
          </cell>
        </row>
        <row r="21">
          <cell r="F21">
            <v>1270</v>
          </cell>
          <cell r="H21">
            <v>17</v>
          </cell>
          <cell r="I21">
            <v>21</v>
          </cell>
        </row>
        <row r="22">
          <cell r="F22">
            <v>1280</v>
          </cell>
          <cell r="H22">
            <v>9</v>
          </cell>
          <cell r="I22">
            <v>30</v>
          </cell>
        </row>
        <row r="23">
          <cell r="F23">
            <v>1300</v>
          </cell>
          <cell r="G23">
            <v>4</v>
          </cell>
          <cell r="H23">
            <v>6</v>
          </cell>
          <cell r="I23">
            <v>7</v>
          </cell>
        </row>
        <row r="24">
          <cell r="F24">
            <v>1335</v>
          </cell>
          <cell r="G24">
            <v>62</v>
          </cell>
          <cell r="H24">
            <v>68</v>
          </cell>
          <cell r="I24">
            <v>51</v>
          </cell>
        </row>
        <row r="25">
          <cell r="F25">
            <v>1350</v>
          </cell>
          <cell r="G25">
            <v>193</v>
          </cell>
          <cell r="H25">
            <v>223</v>
          </cell>
          <cell r="I25">
            <v>181</v>
          </cell>
        </row>
        <row r="26">
          <cell r="F26">
            <v>1380</v>
          </cell>
          <cell r="G26">
            <v>11</v>
          </cell>
          <cell r="H26">
            <v>27</v>
          </cell>
          <cell r="I26">
            <v>19</v>
          </cell>
        </row>
        <row r="27">
          <cell r="F27">
            <v>1390</v>
          </cell>
          <cell r="G27">
            <v>896</v>
          </cell>
          <cell r="H27">
            <v>1077</v>
          </cell>
          <cell r="I27">
            <v>829</v>
          </cell>
        </row>
        <row r="28">
          <cell r="F28">
            <v>1405</v>
          </cell>
        </row>
        <row r="29">
          <cell r="F29">
            <v>1410</v>
          </cell>
          <cell r="G29">
            <v>37</v>
          </cell>
          <cell r="H29">
            <v>17</v>
          </cell>
        </row>
        <row r="30">
          <cell r="F30">
            <v>1411</v>
          </cell>
          <cell r="G30">
            <v>76</v>
          </cell>
          <cell r="H30">
            <v>155</v>
          </cell>
          <cell r="I30">
            <v>179</v>
          </cell>
        </row>
        <row r="31">
          <cell r="F31">
            <v>1412</v>
          </cell>
          <cell r="G31">
            <v>95</v>
          </cell>
          <cell r="H31">
            <v>98</v>
          </cell>
          <cell r="I31">
            <v>74</v>
          </cell>
        </row>
        <row r="32">
          <cell r="F32">
            <v>1415</v>
          </cell>
          <cell r="G32">
            <v>36</v>
          </cell>
          <cell r="H32">
            <v>36</v>
          </cell>
          <cell r="I32">
            <v>16</v>
          </cell>
        </row>
        <row r="33">
          <cell r="F33">
            <v>1420</v>
          </cell>
          <cell r="G33">
            <v>86</v>
          </cell>
          <cell r="H33">
            <v>150</v>
          </cell>
          <cell r="I33">
            <v>105</v>
          </cell>
        </row>
        <row r="34">
          <cell r="F34">
            <v>1430</v>
          </cell>
          <cell r="G34">
            <v>656</v>
          </cell>
          <cell r="H34">
            <v>938</v>
          </cell>
          <cell r="I34">
            <v>640</v>
          </cell>
        </row>
        <row r="35">
          <cell r="F35">
            <v>1445</v>
          </cell>
          <cell r="G35">
            <v>32</v>
          </cell>
          <cell r="H35">
            <v>32</v>
          </cell>
          <cell r="I35">
            <v>46</v>
          </cell>
        </row>
        <row r="36">
          <cell r="F36">
            <v>1450</v>
          </cell>
          <cell r="G36">
            <v>131</v>
          </cell>
          <cell r="H36">
            <v>171</v>
          </cell>
          <cell r="I36">
            <v>138</v>
          </cell>
        </row>
        <row r="37">
          <cell r="F37">
            <v>1460</v>
          </cell>
          <cell r="G37">
            <v>13</v>
          </cell>
          <cell r="H37">
            <v>20</v>
          </cell>
          <cell r="I37">
            <v>21</v>
          </cell>
        </row>
        <row r="38">
          <cell r="F38">
            <v>1470</v>
          </cell>
          <cell r="I38">
            <v>8</v>
          </cell>
        </row>
        <row r="39">
          <cell r="F39">
            <v>1495</v>
          </cell>
          <cell r="G39">
            <v>9</v>
          </cell>
          <cell r="H39">
            <v>16</v>
          </cell>
          <cell r="I39">
            <v>13</v>
          </cell>
        </row>
        <row r="40">
          <cell r="F40">
            <v>1515</v>
          </cell>
          <cell r="H40">
            <v>13</v>
          </cell>
          <cell r="I40">
            <v>54</v>
          </cell>
        </row>
        <row r="41">
          <cell r="F41">
            <v>1520</v>
          </cell>
          <cell r="H41">
            <v>15</v>
          </cell>
          <cell r="I41">
            <v>12</v>
          </cell>
        </row>
        <row r="42">
          <cell r="F42">
            <v>1525</v>
          </cell>
          <cell r="G42">
            <v>95</v>
          </cell>
          <cell r="H42">
            <v>94</v>
          </cell>
          <cell r="I42">
            <v>71</v>
          </cell>
        </row>
        <row r="43">
          <cell r="F43">
            <v>1530</v>
          </cell>
          <cell r="H43">
            <v>17</v>
          </cell>
          <cell r="I43">
            <v>21</v>
          </cell>
        </row>
        <row r="44">
          <cell r="F44">
            <v>1560</v>
          </cell>
          <cell r="H44">
            <v>40</v>
          </cell>
          <cell r="I44">
            <v>36</v>
          </cell>
        </row>
        <row r="45">
          <cell r="F45">
            <v>1565</v>
          </cell>
          <cell r="G45">
            <v>122</v>
          </cell>
          <cell r="H45">
            <v>155</v>
          </cell>
          <cell r="I45">
            <v>94</v>
          </cell>
        </row>
        <row r="46">
          <cell r="F46">
            <v>1605</v>
          </cell>
          <cell r="G46">
            <v>59</v>
          </cell>
          <cell r="H46">
            <v>96</v>
          </cell>
          <cell r="I46">
            <v>65</v>
          </cell>
        </row>
        <row r="47">
          <cell r="F47">
            <v>1615</v>
          </cell>
          <cell r="H47">
            <v>27</v>
          </cell>
          <cell r="I47">
            <v>21</v>
          </cell>
        </row>
        <row r="48">
          <cell r="F48">
            <v>1625</v>
          </cell>
          <cell r="H48">
            <v>25</v>
          </cell>
          <cell r="I48">
            <v>17</v>
          </cell>
        </row>
        <row r="49">
          <cell r="F49">
            <v>1630</v>
          </cell>
          <cell r="G49">
            <v>12</v>
          </cell>
          <cell r="H49">
            <v>35</v>
          </cell>
          <cell r="I49">
            <v>19</v>
          </cell>
        </row>
        <row r="50">
          <cell r="F50">
            <v>1670</v>
          </cell>
          <cell r="G50">
            <v>15</v>
          </cell>
          <cell r="H50">
            <v>19</v>
          </cell>
          <cell r="I50">
            <v>15</v>
          </cell>
        </row>
        <row r="51">
          <cell r="F51">
            <v>1680</v>
          </cell>
          <cell r="G51">
            <v>52</v>
          </cell>
          <cell r="H51">
            <v>98</v>
          </cell>
          <cell r="I51">
            <v>111</v>
          </cell>
        </row>
        <row r="52">
          <cell r="F52">
            <v>1700</v>
          </cell>
          <cell r="G52">
            <v>74</v>
          </cell>
          <cell r="H52">
            <v>69</v>
          </cell>
          <cell r="I52">
            <v>61</v>
          </cell>
        </row>
        <row r="53">
          <cell r="F53">
            <v>1705</v>
          </cell>
          <cell r="H53">
            <v>19</v>
          </cell>
          <cell r="I53">
            <v>7</v>
          </cell>
        </row>
        <row r="54">
          <cell r="F54">
            <v>1710</v>
          </cell>
          <cell r="H54">
            <v>64</v>
          </cell>
          <cell r="I54">
            <v>16</v>
          </cell>
        </row>
        <row r="55">
          <cell r="F55">
            <v>1715</v>
          </cell>
          <cell r="G55">
            <v>235</v>
          </cell>
          <cell r="H55">
            <v>512</v>
          </cell>
          <cell r="I55">
            <v>192</v>
          </cell>
        </row>
        <row r="56">
          <cell r="F56">
            <v>1720</v>
          </cell>
          <cell r="H56">
            <v>31</v>
          </cell>
          <cell r="I56">
            <v>32</v>
          </cell>
        </row>
        <row r="57">
          <cell r="F57">
            <v>1750</v>
          </cell>
          <cell r="G57">
            <v>18</v>
          </cell>
          <cell r="H57">
            <v>24</v>
          </cell>
          <cell r="I57">
            <v>22</v>
          </cell>
        </row>
        <row r="58">
          <cell r="F58">
            <v>1760</v>
          </cell>
          <cell r="I58">
            <v>10</v>
          </cell>
        </row>
        <row r="59">
          <cell r="F59">
            <v>1770</v>
          </cell>
          <cell r="G59">
            <v>60</v>
          </cell>
          <cell r="H59">
            <v>104</v>
          </cell>
          <cell r="I59">
            <v>56</v>
          </cell>
        </row>
        <row r="60">
          <cell r="F60">
            <v>1780</v>
          </cell>
          <cell r="G60">
            <v>198</v>
          </cell>
          <cell r="H60">
            <v>294</v>
          </cell>
          <cell r="I60">
            <v>220</v>
          </cell>
        </row>
        <row r="61">
          <cell r="F61">
            <v>1785</v>
          </cell>
          <cell r="H61">
            <v>7</v>
          </cell>
          <cell r="I61">
            <v>22</v>
          </cell>
        </row>
        <row r="62">
          <cell r="F62">
            <v>1790</v>
          </cell>
          <cell r="G62">
            <v>43</v>
          </cell>
          <cell r="H62">
            <v>49</v>
          </cell>
          <cell r="I62">
            <v>53</v>
          </cell>
        </row>
        <row r="63">
          <cell r="F63">
            <v>1820</v>
          </cell>
          <cell r="G63">
            <v>14</v>
          </cell>
          <cell r="H63">
            <v>30</v>
          </cell>
          <cell r="I63">
            <v>18</v>
          </cell>
        </row>
        <row r="64">
          <cell r="F64">
            <v>1885</v>
          </cell>
          <cell r="G64">
            <v>26</v>
          </cell>
          <cell r="H64">
            <v>46</v>
          </cell>
          <cell r="I64">
            <v>39</v>
          </cell>
        </row>
        <row r="65">
          <cell r="F65">
            <v>1890</v>
          </cell>
          <cell r="G65">
            <v>105</v>
          </cell>
          <cell r="H65">
            <v>127</v>
          </cell>
          <cell r="I65">
            <v>110</v>
          </cell>
        </row>
        <row r="66">
          <cell r="F66">
            <v>1912</v>
          </cell>
          <cell r="G66">
            <v>466</v>
          </cell>
          <cell r="H66">
            <v>502</v>
          </cell>
          <cell r="I66">
            <v>330</v>
          </cell>
        </row>
        <row r="67">
          <cell r="F67">
            <v>1932</v>
          </cell>
          <cell r="G67">
            <v>278</v>
          </cell>
          <cell r="H67">
            <v>290</v>
          </cell>
          <cell r="I67">
            <v>219</v>
          </cell>
        </row>
        <row r="68">
          <cell r="F68">
            <v>1952</v>
          </cell>
          <cell r="G68">
            <v>645</v>
          </cell>
          <cell r="H68">
            <v>628</v>
          </cell>
          <cell r="I68">
            <v>416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SKP3"/>
    </sheetNames>
    <sheetDataSet>
      <sheetData sheetId="0">
        <row r="1">
          <cell r="C1" t="str">
            <v>COSA_FORMAL</v>
          </cell>
          <cell r="D1" t="str">
            <v>andel_skp</v>
          </cell>
          <cell r="E1" t="str">
            <v>andel_aftale</v>
          </cell>
          <cell r="F1" t="str">
            <v>Andel tid i SOP (%)</v>
          </cell>
        </row>
        <row r="2">
          <cell r="C2">
            <v>1570</v>
          </cell>
          <cell r="D2">
            <v>0</v>
          </cell>
          <cell r="E2">
            <v>100</v>
          </cell>
          <cell r="F2">
            <v>0</v>
          </cell>
        </row>
        <row r="3">
          <cell r="C3">
            <v>1605</v>
          </cell>
          <cell r="D3">
            <v>2.452</v>
          </cell>
          <cell r="E3">
            <v>97.548000000000002</v>
          </cell>
          <cell r="F3">
            <v>2.452E-2</v>
          </cell>
        </row>
        <row r="4">
          <cell r="C4">
            <v>1380</v>
          </cell>
          <cell r="D4">
            <v>0.316</v>
          </cell>
          <cell r="E4">
            <v>99.683999999999997</v>
          </cell>
          <cell r="F4">
            <v>3.16E-3</v>
          </cell>
        </row>
        <row r="5">
          <cell r="C5">
            <v>1460</v>
          </cell>
          <cell r="D5">
            <v>1.478</v>
          </cell>
          <cell r="E5">
            <v>98.522000000000006</v>
          </cell>
          <cell r="F5">
            <v>1.478E-2</v>
          </cell>
        </row>
        <row r="6">
          <cell r="C6">
            <v>1220</v>
          </cell>
          <cell r="D6">
            <v>11.64</v>
          </cell>
          <cell r="E6">
            <v>88.36</v>
          </cell>
          <cell r="F6">
            <v>0.1164</v>
          </cell>
        </row>
        <row r="7">
          <cell r="C7">
            <v>1720</v>
          </cell>
          <cell r="D7">
            <v>0.183</v>
          </cell>
          <cell r="E7">
            <v>99.816999999999993</v>
          </cell>
          <cell r="F7">
            <v>1.83E-3</v>
          </cell>
        </row>
        <row r="8">
          <cell r="C8">
            <v>1820</v>
          </cell>
          <cell r="D8">
            <v>23.117000000000001</v>
          </cell>
          <cell r="E8">
            <v>76.882999999999996</v>
          </cell>
          <cell r="F8">
            <v>0.23117000000000001</v>
          </cell>
        </row>
        <row r="9">
          <cell r="C9">
            <v>1140</v>
          </cell>
          <cell r="D9">
            <v>0</v>
          </cell>
          <cell r="E9">
            <v>100</v>
          </cell>
          <cell r="F9">
            <v>0</v>
          </cell>
        </row>
        <row r="10">
          <cell r="C10">
            <v>1855</v>
          </cell>
          <cell r="D10">
            <v>0</v>
          </cell>
          <cell r="E10">
            <v>100</v>
          </cell>
          <cell r="F10">
            <v>0</v>
          </cell>
        </row>
        <row r="11">
          <cell r="C11">
            <v>382</v>
          </cell>
          <cell r="D11">
            <v>0</v>
          </cell>
          <cell r="E11">
            <v>100</v>
          </cell>
          <cell r="F11">
            <v>0</v>
          </cell>
        </row>
        <row r="12">
          <cell r="C12">
            <v>1450</v>
          </cell>
          <cell r="D12">
            <v>5.3310000000000004</v>
          </cell>
          <cell r="E12">
            <v>94.668999999999997</v>
          </cell>
          <cell r="F12">
            <v>5.3310000000000003E-2</v>
          </cell>
        </row>
        <row r="13">
          <cell r="C13">
            <v>1411</v>
          </cell>
          <cell r="D13">
            <v>19.591999999999999</v>
          </cell>
          <cell r="E13">
            <v>80.408000000000001</v>
          </cell>
          <cell r="F13">
            <v>0.19591999999999998</v>
          </cell>
        </row>
        <row r="14">
          <cell r="C14">
            <v>59</v>
          </cell>
          <cell r="D14">
            <v>3.5539999999999998</v>
          </cell>
          <cell r="E14">
            <v>96.445999999999998</v>
          </cell>
          <cell r="F14">
            <v>3.5539999999999995E-2</v>
          </cell>
        </row>
        <row r="15">
          <cell r="C15">
            <v>1195</v>
          </cell>
          <cell r="D15">
            <v>18.651</v>
          </cell>
          <cell r="E15">
            <v>81.349000000000004</v>
          </cell>
          <cell r="F15">
            <v>0.18651000000000001</v>
          </cell>
        </row>
        <row r="16">
          <cell r="C16">
            <v>1260</v>
          </cell>
          <cell r="D16">
            <v>8.4060000000000006</v>
          </cell>
          <cell r="E16">
            <v>91.593999999999994</v>
          </cell>
          <cell r="F16">
            <v>8.406000000000001E-2</v>
          </cell>
        </row>
        <row r="17">
          <cell r="C17">
            <v>1205</v>
          </cell>
          <cell r="D17">
            <v>31.736000000000001</v>
          </cell>
          <cell r="E17">
            <v>68.263999999999996</v>
          </cell>
          <cell r="F17">
            <v>0.31736000000000003</v>
          </cell>
        </row>
        <row r="18">
          <cell r="C18">
            <v>2002</v>
          </cell>
          <cell r="D18">
            <v>0</v>
          </cell>
          <cell r="E18">
            <v>100</v>
          </cell>
          <cell r="F18">
            <v>0</v>
          </cell>
        </row>
        <row r="19">
          <cell r="C19">
            <v>1952</v>
          </cell>
          <cell r="D19">
            <v>3.1619999999999999</v>
          </cell>
          <cell r="E19">
            <v>96.837999999999994</v>
          </cell>
          <cell r="F19">
            <v>3.1620000000000002E-2</v>
          </cell>
        </row>
        <row r="20">
          <cell r="C20">
            <v>1515</v>
          </cell>
          <cell r="D20">
            <v>2.5750000000000002</v>
          </cell>
          <cell r="E20">
            <v>97.424999999999997</v>
          </cell>
          <cell r="F20">
            <v>2.5750000000000002E-2</v>
          </cell>
        </row>
        <row r="21">
          <cell r="C21">
            <v>1615</v>
          </cell>
          <cell r="D21">
            <v>2.2799999999999998</v>
          </cell>
          <cell r="E21">
            <v>97.72</v>
          </cell>
          <cell r="F21">
            <v>2.2799999999999997E-2</v>
          </cell>
        </row>
        <row r="22">
          <cell r="C22">
            <v>1445</v>
          </cell>
          <cell r="D22">
            <v>4.4809999999999999</v>
          </cell>
          <cell r="E22">
            <v>95.519000000000005</v>
          </cell>
          <cell r="F22">
            <v>4.4809999999999996E-2</v>
          </cell>
        </row>
        <row r="23">
          <cell r="C23">
            <v>1430</v>
          </cell>
          <cell r="D23">
            <v>4.4850000000000003</v>
          </cell>
          <cell r="E23">
            <v>95.515000000000001</v>
          </cell>
          <cell r="F23">
            <v>4.4850000000000001E-2</v>
          </cell>
        </row>
        <row r="24">
          <cell r="C24">
            <v>1210</v>
          </cell>
          <cell r="D24">
            <v>8.4280000000000008</v>
          </cell>
          <cell r="E24">
            <v>91.572000000000003</v>
          </cell>
          <cell r="F24">
            <v>8.4280000000000008E-2</v>
          </cell>
        </row>
        <row r="25">
          <cell r="C25">
            <v>1455</v>
          </cell>
          <cell r="D25">
            <v>0</v>
          </cell>
          <cell r="E25">
            <v>100</v>
          </cell>
          <cell r="F25">
            <v>0</v>
          </cell>
        </row>
        <row r="26">
          <cell r="C26">
            <v>1235</v>
          </cell>
          <cell r="D26">
            <v>0.96799999999999997</v>
          </cell>
          <cell r="E26">
            <v>99.031999999999996</v>
          </cell>
          <cell r="F26">
            <v>9.6799999999999994E-3</v>
          </cell>
        </row>
        <row r="27">
          <cell r="C27">
            <v>1680</v>
          </cell>
          <cell r="D27">
            <v>7.2809999999999997</v>
          </cell>
          <cell r="E27">
            <v>92.718999999999994</v>
          </cell>
          <cell r="F27">
            <v>7.281E-2</v>
          </cell>
        </row>
        <row r="28">
          <cell r="C28">
            <v>15</v>
          </cell>
          <cell r="D28">
            <v>1.2270000000000001</v>
          </cell>
          <cell r="E28">
            <v>98.772999999999996</v>
          </cell>
          <cell r="F28">
            <v>1.2270000000000001E-2</v>
          </cell>
        </row>
        <row r="29">
          <cell r="C29">
            <v>1530</v>
          </cell>
          <cell r="D29">
            <v>0.41199999999999998</v>
          </cell>
          <cell r="E29">
            <v>99.587999999999994</v>
          </cell>
          <cell r="F29">
            <v>4.1199999999999995E-3</v>
          </cell>
        </row>
        <row r="30">
          <cell r="C30">
            <v>1922</v>
          </cell>
          <cell r="D30">
            <v>0</v>
          </cell>
          <cell r="E30">
            <v>100</v>
          </cell>
          <cell r="F30">
            <v>0</v>
          </cell>
        </row>
        <row r="31">
          <cell r="C31">
            <v>1170</v>
          </cell>
          <cell r="D31">
            <v>9.6050000000000004</v>
          </cell>
          <cell r="E31">
            <v>90.394999999999996</v>
          </cell>
          <cell r="F31">
            <v>9.605000000000001E-2</v>
          </cell>
        </row>
        <row r="32">
          <cell r="C32">
            <v>1785</v>
          </cell>
          <cell r="D32">
            <v>0</v>
          </cell>
          <cell r="E32">
            <v>100</v>
          </cell>
          <cell r="F32">
            <v>0</v>
          </cell>
        </row>
        <row r="33">
          <cell r="C33">
            <v>1270</v>
          </cell>
          <cell r="D33">
            <v>2.1829999999999998</v>
          </cell>
          <cell r="E33">
            <v>97.816999999999993</v>
          </cell>
          <cell r="F33">
            <v>2.1829999999999999E-2</v>
          </cell>
        </row>
        <row r="34">
          <cell r="C34">
            <v>1355</v>
          </cell>
          <cell r="D34">
            <v>0</v>
          </cell>
          <cell r="E34">
            <v>100</v>
          </cell>
          <cell r="F34">
            <v>0</v>
          </cell>
        </row>
        <row r="35">
          <cell r="C35">
            <v>1520</v>
          </cell>
          <cell r="D35">
            <v>1.294</v>
          </cell>
          <cell r="E35">
            <v>98.706000000000003</v>
          </cell>
          <cell r="F35">
            <v>1.294E-2</v>
          </cell>
        </row>
        <row r="36">
          <cell r="C36">
            <v>1780</v>
          </cell>
          <cell r="D36">
            <v>11.148999999999999</v>
          </cell>
          <cell r="E36">
            <v>88.850999999999999</v>
          </cell>
          <cell r="F36">
            <v>0.11148999999999999</v>
          </cell>
        </row>
        <row r="37">
          <cell r="C37">
            <v>383</v>
          </cell>
          <cell r="D37">
            <v>10.17</v>
          </cell>
          <cell r="E37">
            <v>89.83</v>
          </cell>
          <cell r="F37">
            <v>0.1017</v>
          </cell>
        </row>
        <row r="38">
          <cell r="C38">
            <v>1715</v>
          </cell>
          <cell r="D38">
            <v>1.772</v>
          </cell>
          <cell r="E38">
            <v>98.227999999999994</v>
          </cell>
          <cell r="F38">
            <v>1.772E-2</v>
          </cell>
        </row>
        <row r="39">
          <cell r="C39">
            <v>1405</v>
          </cell>
          <cell r="D39">
            <v>1.1439999999999999</v>
          </cell>
          <cell r="E39">
            <v>98.855999999999995</v>
          </cell>
          <cell r="F39">
            <v>1.1439999999999999E-2</v>
          </cell>
        </row>
        <row r="40">
          <cell r="C40">
            <v>1670</v>
          </cell>
          <cell r="D40">
            <v>0.74299999999999999</v>
          </cell>
          <cell r="E40">
            <v>99.257000000000005</v>
          </cell>
          <cell r="F40">
            <v>7.43E-3</v>
          </cell>
        </row>
        <row r="41">
          <cell r="C41">
            <v>1495</v>
          </cell>
          <cell r="D41">
            <v>4.2960000000000003</v>
          </cell>
          <cell r="E41">
            <v>95.703999999999994</v>
          </cell>
          <cell r="F41">
            <v>4.2960000000000005E-2</v>
          </cell>
        </row>
        <row r="42">
          <cell r="C42">
            <v>1655</v>
          </cell>
          <cell r="D42">
            <v>0</v>
          </cell>
          <cell r="E42">
            <v>100</v>
          </cell>
          <cell r="F42">
            <v>0</v>
          </cell>
        </row>
        <row r="43">
          <cell r="C43">
            <v>1280</v>
          </cell>
          <cell r="D43">
            <v>2.61</v>
          </cell>
          <cell r="E43">
            <v>97.39</v>
          </cell>
          <cell r="F43">
            <v>2.6099999999999998E-2</v>
          </cell>
        </row>
        <row r="44">
          <cell r="C44">
            <v>1932</v>
          </cell>
          <cell r="D44">
            <v>4.9870000000000001</v>
          </cell>
          <cell r="E44">
            <v>95.013000000000005</v>
          </cell>
          <cell r="F44">
            <v>4.9869999999999998E-2</v>
          </cell>
        </row>
        <row r="45">
          <cell r="C45">
            <v>94</v>
          </cell>
          <cell r="D45">
            <v>0</v>
          </cell>
          <cell r="E45">
            <v>100</v>
          </cell>
          <cell r="F45">
            <v>0</v>
          </cell>
        </row>
        <row r="46">
          <cell r="C46">
            <v>1330</v>
          </cell>
          <cell r="D46">
            <v>0</v>
          </cell>
          <cell r="E46">
            <v>100</v>
          </cell>
          <cell r="F46">
            <v>0</v>
          </cell>
        </row>
        <row r="47">
          <cell r="C47">
            <v>334</v>
          </cell>
          <cell r="D47">
            <v>0</v>
          </cell>
          <cell r="E47">
            <v>100</v>
          </cell>
          <cell r="F47">
            <v>0</v>
          </cell>
        </row>
        <row r="48">
          <cell r="C48">
            <v>335</v>
          </cell>
          <cell r="D48">
            <v>0</v>
          </cell>
          <cell r="E48">
            <v>100</v>
          </cell>
          <cell r="F48">
            <v>0</v>
          </cell>
        </row>
        <row r="49">
          <cell r="C49">
            <v>336</v>
          </cell>
          <cell r="D49">
            <v>0</v>
          </cell>
          <cell r="E49">
            <v>100</v>
          </cell>
          <cell r="F49">
            <v>0</v>
          </cell>
        </row>
        <row r="50">
          <cell r="C50">
            <v>1145</v>
          </cell>
          <cell r="D50">
            <v>9.6560000000000006</v>
          </cell>
          <cell r="E50">
            <v>90.343999999999994</v>
          </cell>
          <cell r="F50">
            <v>9.6560000000000007E-2</v>
          </cell>
        </row>
        <row r="51">
          <cell r="C51">
            <v>1190</v>
          </cell>
          <cell r="D51">
            <v>3.2130000000000001</v>
          </cell>
          <cell r="E51">
            <v>96.787000000000006</v>
          </cell>
          <cell r="F51">
            <v>3.2129999999999999E-2</v>
          </cell>
        </row>
        <row r="52">
          <cell r="C52">
            <v>1250</v>
          </cell>
          <cell r="D52">
            <v>1.9259999999999999</v>
          </cell>
          <cell r="E52">
            <v>98.073999999999998</v>
          </cell>
          <cell r="F52">
            <v>1.9259999999999999E-2</v>
          </cell>
        </row>
        <row r="53">
          <cell r="C53">
            <v>1912</v>
          </cell>
          <cell r="D53">
            <v>2.8490000000000002</v>
          </cell>
          <cell r="E53">
            <v>97.150999999999996</v>
          </cell>
          <cell r="F53">
            <v>2.8490000000000001E-2</v>
          </cell>
        </row>
        <row r="54">
          <cell r="C54">
            <v>1790</v>
          </cell>
          <cell r="D54">
            <v>18.975000000000001</v>
          </cell>
          <cell r="E54">
            <v>81.025000000000006</v>
          </cell>
          <cell r="F54">
            <v>0.18975</v>
          </cell>
        </row>
        <row r="55">
          <cell r="C55">
            <v>384</v>
          </cell>
          <cell r="D55">
            <v>0</v>
          </cell>
          <cell r="E55">
            <v>100</v>
          </cell>
          <cell r="F55">
            <v>0</v>
          </cell>
        </row>
        <row r="56">
          <cell r="C56">
            <v>1180</v>
          </cell>
          <cell r="D56">
            <v>0.24</v>
          </cell>
          <cell r="E56">
            <v>99.76</v>
          </cell>
          <cell r="F56">
            <v>2.3999999999999998E-3</v>
          </cell>
        </row>
        <row r="57">
          <cell r="C57">
            <v>1565</v>
          </cell>
          <cell r="D57">
            <v>2.2320000000000002</v>
          </cell>
          <cell r="E57">
            <v>97.768000000000001</v>
          </cell>
          <cell r="F57">
            <v>2.2320000000000003E-2</v>
          </cell>
        </row>
        <row r="58">
          <cell r="C58">
            <v>16</v>
          </cell>
          <cell r="D58">
            <v>0</v>
          </cell>
          <cell r="E58">
            <v>100</v>
          </cell>
          <cell r="F58">
            <v>0</v>
          </cell>
        </row>
        <row r="59">
          <cell r="C59">
            <v>93</v>
          </cell>
          <cell r="D59">
            <v>1.0309999999999999</v>
          </cell>
          <cell r="E59">
            <v>98.968999999999994</v>
          </cell>
          <cell r="F59">
            <v>1.031E-2</v>
          </cell>
        </row>
        <row r="60">
          <cell r="C60">
            <v>1255</v>
          </cell>
          <cell r="D60">
            <v>0</v>
          </cell>
          <cell r="E60">
            <v>100</v>
          </cell>
          <cell r="F60">
            <v>0</v>
          </cell>
        </row>
        <row r="61">
          <cell r="C61">
            <v>1315</v>
          </cell>
          <cell r="D61">
            <v>0</v>
          </cell>
          <cell r="E61">
            <v>100</v>
          </cell>
          <cell r="F61">
            <v>0</v>
          </cell>
        </row>
        <row r="62">
          <cell r="C62">
            <v>1415</v>
          </cell>
          <cell r="D62">
            <v>2.984</v>
          </cell>
          <cell r="E62">
            <v>97.016000000000005</v>
          </cell>
          <cell r="F62">
            <v>2.9839999999999998E-2</v>
          </cell>
        </row>
        <row r="63">
          <cell r="C63">
            <v>1525</v>
          </cell>
          <cell r="D63">
            <v>16.381</v>
          </cell>
          <cell r="E63">
            <v>83.619</v>
          </cell>
          <cell r="F63">
            <v>0.16381000000000001</v>
          </cell>
        </row>
        <row r="64">
          <cell r="C64">
            <v>1640</v>
          </cell>
          <cell r="D64">
            <v>0</v>
          </cell>
          <cell r="E64">
            <v>100</v>
          </cell>
          <cell r="F64">
            <v>0</v>
          </cell>
        </row>
        <row r="65">
          <cell r="C65">
            <v>1350</v>
          </cell>
          <cell r="D65">
            <v>3.8919999999999999</v>
          </cell>
          <cell r="E65">
            <v>96.108000000000004</v>
          </cell>
          <cell r="F65">
            <v>3.8919999999999996E-2</v>
          </cell>
        </row>
        <row r="66">
          <cell r="C66">
            <v>1412</v>
          </cell>
          <cell r="D66">
            <v>22.568999999999999</v>
          </cell>
          <cell r="E66">
            <v>77.430999999999997</v>
          </cell>
          <cell r="F66">
            <v>0.22569</v>
          </cell>
        </row>
        <row r="67">
          <cell r="C67">
            <v>1860</v>
          </cell>
          <cell r="D67">
            <v>0</v>
          </cell>
          <cell r="E67">
            <v>100</v>
          </cell>
          <cell r="F67">
            <v>0</v>
          </cell>
        </row>
        <row r="68">
          <cell r="C68">
            <v>1155</v>
          </cell>
          <cell r="D68">
            <v>0</v>
          </cell>
          <cell r="E68">
            <v>100</v>
          </cell>
          <cell r="F68">
            <v>0</v>
          </cell>
        </row>
        <row r="69">
          <cell r="C69">
            <v>92</v>
          </cell>
          <cell r="D69">
            <v>8.8989999999999991</v>
          </cell>
          <cell r="E69">
            <v>91.100999999999999</v>
          </cell>
          <cell r="F69">
            <v>8.8989999999999986E-2</v>
          </cell>
        </row>
        <row r="70">
          <cell r="C70">
            <v>1325</v>
          </cell>
          <cell r="D70">
            <v>0</v>
          </cell>
          <cell r="E70">
            <v>100</v>
          </cell>
          <cell r="F70">
            <v>0</v>
          </cell>
        </row>
        <row r="71">
          <cell r="C71">
            <v>1335</v>
          </cell>
          <cell r="D71">
            <v>7.0990000000000002</v>
          </cell>
          <cell r="E71">
            <v>92.900999999999996</v>
          </cell>
          <cell r="F71">
            <v>7.0989999999999998E-2</v>
          </cell>
        </row>
        <row r="72">
          <cell r="C72">
            <v>1300</v>
          </cell>
          <cell r="D72">
            <v>0.93799999999999994</v>
          </cell>
          <cell r="E72">
            <v>99.061999999999998</v>
          </cell>
          <cell r="F72">
            <v>9.3799999999999994E-3</v>
          </cell>
        </row>
        <row r="73">
          <cell r="C73">
            <v>39</v>
          </cell>
          <cell r="D73">
            <v>2.2360000000000002</v>
          </cell>
          <cell r="E73">
            <v>97.763999999999996</v>
          </cell>
          <cell r="F73">
            <v>2.2360000000000001E-2</v>
          </cell>
        </row>
        <row r="74">
          <cell r="C74">
            <v>1710</v>
          </cell>
          <cell r="D74">
            <v>0</v>
          </cell>
          <cell r="E74">
            <v>100</v>
          </cell>
          <cell r="F74">
            <v>0</v>
          </cell>
        </row>
        <row r="75">
          <cell r="C75">
            <v>1700</v>
          </cell>
          <cell r="D75">
            <v>6.1520000000000001</v>
          </cell>
          <cell r="E75">
            <v>93.847999999999999</v>
          </cell>
          <cell r="F75">
            <v>6.1519999999999998E-2</v>
          </cell>
        </row>
        <row r="76">
          <cell r="C76">
            <v>1575</v>
          </cell>
          <cell r="D76">
            <v>0</v>
          </cell>
          <cell r="E76">
            <v>100</v>
          </cell>
          <cell r="F76">
            <v>0</v>
          </cell>
        </row>
        <row r="77">
          <cell r="C77">
            <v>1125</v>
          </cell>
          <cell r="D77">
            <v>0.83799999999999997</v>
          </cell>
          <cell r="E77">
            <v>99.162000000000006</v>
          </cell>
          <cell r="F77">
            <v>8.3800000000000003E-3</v>
          </cell>
        </row>
        <row r="78">
          <cell r="C78">
            <v>1470</v>
          </cell>
          <cell r="D78">
            <v>2.4220000000000002</v>
          </cell>
          <cell r="E78">
            <v>97.578000000000003</v>
          </cell>
          <cell r="F78">
            <v>2.4220000000000002E-2</v>
          </cell>
        </row>
        <row r="79">
          <cell r="C79">
            <v>1440</v>
          </cell>
          <cell r="D79">
            <v>0</v>
          </cell>
          <cell r="E79">
            <v>100</v>
          </cell>
          <cell r="F79">
            <v>0</v>
          </cell>
        </row>
        <row r="80">
          <cell r="C80">
            <v>1630</v>
          </cell>
          <cell r="D80">
            <v>8.4450000000000003</v>
          </cell>
          <cell r="E80">
            <v>91.555000000000007</v>
          </cell>
          <cell r="F80">
            <v>8.4449999999999997E-2</v>
          </cell>
        </row>
        <row r="81">
          <cell r="C81">
            <v>1650</v>
          </cell>
          <cell r="D81">
            <v>0</v>
          </cell>
          <cell r="E81">
            <v>100</v>
          </cell>
          <cell r="F81">
            <v>0</v>
          </cell>
        </row>
        <row r="82">
          <cell r="C82">
            <v>1110</v>
          </cell>
          <cell r="D82">
            <v>2.0950000000000002</v>
          </cell>
          <cell r="E82">
            <v>97.905000000000001</v>
          </cell>
          <cell r="F82">
            <v>2.0950000000000003E-2</v>
          </cell>
        </row>
        <row r="83">
          <cell r="C83">
            <v>1410</v>
          </cell>
          <cell r="D83">
            <v>52.093000000000004</v>
          </cell>
          <cell r="E83">
            <v>47.906999999999996</v>
          </cell>
          <cell r="F83">
            <v>0.52093</v>
          </cell>
        </row>
        <row r="84">
          <cell r="C84">
            <v>2008</v>
          </cell>
          <cell r="D84">
            <v>0</v>
          </cell>
          <cell r="E84">
            <v>100</v>
          </cell>
          <cell r="F84">
            <v>0</v>
          </cell>
        </row>
        <row r="85">
          <cell r="C85">
            <v>2007</v>
          </cell>
          <cell r="D85">
            <v>0</v>
          </cell>
          <cell r="E85">
            <v>100</v>
          </cell>
          <cell r="F85">
            <v>0</v>
          </cell>
        </row>
        <row r="86">
          <cell r="C86">
            <v>2004</v>
          </cell>
          <cell r="D86">
            <v>0</v>
          </cell>
          <cell r="E86">
            <v>100</v>
          </cell>
          <cell r="F86">
            <v>0</v>
          </cell>
        </row>
        <row r="87">
          <cell r="C87">
            <v>1360</v>
          </cell>
          <cell r="D87">
            <v>0</v>
          </cell>
          <cell r="E87">
            <v>100</v>
          </cell>
          <cell r="F87">
            <v>0</v>
          </cell>
        </row>
        <row r="88">
          <cell r="C88">
            <v>1370</v>
          </cell>
          <cell r="D88">
            <v>0</v>
          </cell>
          <cell r="E88">
            <v>100</v>
          </cell>
          <cell r="F88">
            <v>0</v>
          </cell>
        </row>
        <row r="89">
          <cell r="C89">
            <v>1130</v>
          </cell>
          <cell r="D89">
            <v>0</v>
          </cell>
          <cell r="E89">
            <v>100</v>
          </cell>
          <cell r="F89">
            <v>0</v>
          </cell>
        </row>
        <row r="90">
          <cell r="C90">
            <v>1340</v>
          </cell>
          <cell r="D90">
            <v>0</v>
          </cell>
          <cell r="E90">
            <v>100</v>
          </cell>
          <cell r="F90">
            <v>0</v>
          </cell>
        </row>
        <row r="91">
          <cell r="C91">
            <v>1770</v>
          </cell>
          <cell r="D91">
            <v>1.62</v>
          </cell>
          <cell r="E91">
            <v>98.38</v>
          </cell>
          <cell r="F91">
            <v>1.6200000000000003E-2</v>
          </cell>
        </row>
        <row r="92">
          <cell r="C92">
            <v>1760</v>
          </cell>
          <cell r="D92">
            <v>30.564</v>
          </cell>
          <cell r="E92">
            <v>69.436000000000007</v>
          </cell>
          <cell r="F92">
            <v>0.30564000000000002</v>
          </cell>
        </row>
        <row r="93">
          <cell r="C93">
            <v>1660</v>
          </cell>
          <cell r="D93">
            <v>0</v>
          </cell>
          <cell r="E93">
            <v>100</v>
          </cell>
          <cell r="F93">
            <v>0</v>
          </cell>
        </row>
        <row r="94">
          <cell r="C94">
            <v>1885</v>
          </cell>
          <cell r="D94">
            <v>11.683</v>
          </cell>
          <cell r="E94">
            <v>88.316999999999993</v>
          </cell>
          <cell r="F94">
            <v>0.11683</v>
          </cell>
        </row>
        <row r="95">
          <cell r="C95">
            <v>1890</v>
          </cell>
          <cell r="D95">
            <v>21.491</v>
          </cell>
          <cell r="E95">
            <v>78.509</v>
          </cell>
          <cell r="F95">
            <v>0.21490999999999999</v>
          </cell>
        </row>
        <row r="96">
          <cell r="C96">
            <v>1425</v>
          </cell>
          <cell r="D96">
            <v>0</v>
          </cell>
          <cell r="E96">
            <v>100</v>
          </cell>
          <cell r="F96">
            <v>0</v>
          </cell>
        </row>
        <row r="97">
          <cell r="C97">
            <v>1705</v>
          </cell>
          <cell r="D97">
            <v>0</v>
          </cell>
          <cell r="E97">
            <v>100</v>
          </cell>
          <cell r="F97">
            <v>0</v>
          </cell>
        </row>
        <row r="98">
          <cell r="C98">
            <v>1535</v>
          </cell>
          <cell r="D98">
            <v>0</v>
          </cell>
          <cell r="E98">
            <v>100</v>
          </cell>
          <cell r="F98">
            <v>0</v>
          </cell>
        </row>
        <row r="99">
          <cell r="C99">
            <v>1390</v>
          </cell>
          <cell r="D99">
            <v>5.23</v>
          </cell>
          <cell r="E99">
            <v>94.77</v>
          </cell>
          <cell r="F99">
            <v>5.2300000000000006E-2</v>
          </cell>
        </row>
        <row r="100">
          <cell r="C100">
            <v>385</v>
          </cell>
          <cell r="D100">
            <v>0</v>
          </cell>
          <cell r="E100">
            <v>100</v>
          </cell>
          <cell r="F100">
            <v>0</v>
          </cell>
        </row>
        <row r="101">
          <cell r="C101">
            <v>1750</v>
          </cell>
          <cell r="D101">
            <v>59.890999999999998</v>
          </cell>
          <cell r="E101">
            <v>40.109000000000002</v>
          </cell>
          <cell r="F101">
            <v>0.59890999999999994</v>
          </cell>
        </row>
        <row r="102">
          <cell r="C102">
            <v>1420</v>
          </cell>
          <cell r="D102">
            <v>1.5940000000000001</v>
          </cell>
          <cell r="E102">
            <v>98.406000000000006</v>
          </cell>
          <cell r="F102">
            <v>1.5939999999999999E-2</v>
          </cell>
        </row>
        <row r="103">
          <cell r="C103">
            <v>1560</v>
          </cell>
          <cell r="D103">
            <v>0.14000000000000001</v>
          </cell>
          <cell r="E103">
            <v>99.86</v>
          </cell>
          <cell r="F103">
            <v>1.4000000000000002E-3</v>
          </cell>
        </row>
        <row r="104">
          <cell r="C104">
            <v>1620</v>
          </cell>
          <cell r="D104">
            <v>0</v>
          </cell>
          <cell r="E104">
            <v>100</v>
          </cell>
          <cell r="F104">
            <v>0</v>
          </cell>
        </row>
        <row r="105">
          <cell r="C105">
            <v>1160</v>
          </cell>
          <cell r="D105">
            <v>1.1599999999999999</v>
          </cell>
          <cell r="E105">
            <v>98.84</v>
          </cell>
          <cell r="F105">
            <v>1.1599999999999999E-2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holdsfortegnelse"/>
      <sheetName val="Dimensionering 2018"/>
      <sheetName val="Dimensionering 2019"/>
      <sheetName val="Dimensionering 2020 "/>
      <sheetName val="Dimensionering 2021"/>
      <sheetName val="Dimensionering 2022"/>
      <sheetName val="Dimensionering 2023"/>
      <sheetName val="Dimensionering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A7">
            <v>1570</v>
          </cell>
          <cell r="B7" t="str">
            <v>Ambulancebehandler</v>
          </cell>
          <cell r="C7" t="str">
            <v/>
          </cell>
          <cell r="D7">
            <v>1.0367827013632445</v>
          </cell>
          <cell r="E7">
            <v>0.9916666666666667</v>
          </cell>
          <cell r="F7">
            <v>1.555061219512195E-3</v>
          </cell>
        </row>
        <row r="8">
          <cell r="A8">
            <v>1605</v>
          </cell>
          <cell r="B8" t="str">
            <v>Anlægsgartner</v>
          </cell>
          <cell r="C8" t="str">
            <v>Ja</v>
          </cell>
          <cell r="D8">
            <v>0.81371806696002058</v>
          </cell>
          <cell r="E8">
            <v>0.94202898550724634</v>
          </cell>
          <cell r="F8">
            <v>7.1146691750972768E-2</v>
          </cell>
        </row>
        <row r="9">
          <cell r="A9">
            <v>1380</v>
          </cell>
          <cell r="B9" t="str">
            <v>Anlægsstruktør, bygningsstruktør og brolægger</v>
          </cell>
          <cell r="C9" t="str">
            <v>Ja</v>
          </cell>
          <cell r="D9">
            <v>0.72044854987761331</v>
          </cell>
          <cell r="E9">
            <v>0.99388379204892963</v>
          </cell>
          <cell r="F9">
            <v>2.6493901190476187E-2</v>
          </cell>
        </row>
        <row r="10">
          <cell r="A10">
            <v>1460</v>
          </cell>
          <cell r="B10" t="str">
            <v>Autolakerer</v>
          </cell>
          <cell r="C10" t="str">
            <v>Ja</v>
          </cell>
          <cell r="D10">
            <v>1.0822270000262662</v>
          </cell>
          <cell r="E10">
            <v>0.95121951219512191</v>
          </cell>
          <cell r="F10">
            <v>4.6548246874999991E-2</v>
          </cell>
        </row>
        <row r="11">
          <cell r="A11">
            <v>1220</v>
          </cell>
          <cell r="B11" t="str">
            <v>Automatik- og procesuddannelsen</v>
          </cell>
          <cell r="C11" t="str">
            <v>Ja</v>
          </cell>
          <cell r="D11">
            <v>1.0433811315073065</v>
          </cell>
          <cell r="E11">
            <v>0.82954545454545459</v>
          </cell>
          <cell r="F11">
            <v>4.0650039805699478E-2</v>
          </cell>
        </row>
        <row r="12">
          <cell r="A12">
            <v>1720</v>
          </cell>
          <cell r="B12" t="str">
            <v>Bager og konditor</v>
          </cell>
          <cell r="C12" t="str">
            <v/>
          </cell>
          <cell r="D12">
            <v>1.1036104476269446</v>
          </cell>
          <cell r="E12">
            <v>0.99386503067484666</v>
          </cell>
          <cell r="F12">
            <v>4.0215066630434781E-2</v>
          </cell>
        </row>
        <row r="13">
          <cell r="A13">
            <v>1820</v>
          </cell>
          <cell r="B13" t="str">
            <v>Beklædningshåndværker</v>
          </cell>
          <cell r="C13" t="str">
            <v>Ja</v>
          </cell>
          <cell r="D13">
            <v>1.1346902472638303</v>
          </cell>
          <cell r="E13">
            <v>0.70588235294117652</v>
          </cell>
          <cell r="F13">
            <v>0.13900077560240962</v>
          </cell>
        </row>
        <row r="14">
          <cell r="A14">
            <v>1140</v>
          </cell>
          <cell r="B14" t="str">
            <v>Beslagsmed</v>
          </cell>
          <cell r="C14" t="str">
            <v/>
          </cell>
          <cell r="D14">
            <v>1.073167003465656</v>
          </cell>
          <cell r="E14">
            <v>1</v>
          </cell>
          <cell r="F14">
            <v>5.0197924999999992E-3</v>
          </cell>
        </row>
        <row r="15">
          <cell r="A15">
            <v>1855</v>
          </cell>
          <cell r="B15" t="str">
            <v>Boligmontering</v>
          </cell>
          <cell r="C15" t="str">
            <v/>
          </cell>
          <cell r="D15">
            <v>1.1310620570176697</v>
          </cell>
          <cell r="E15">
            <v>1</v>
          </cell>
          <cell r="F15">
            <v>0.21455229767857145</v>
          </cell>
        </row>
        <row r="16">
          <cell r="A16">
            <v>382</v>
          </cell>
          <cell r="B16" t="str">
            <v>Buschauffør i kollektiv trafik</v>
          </cell>
          <cell r="C16" t="str">
            <v/>
          </cell>
          <cell r="D16">
            <v>1.2523239539252906</v>
          </cell>
          <cell r="E16">
            <v>1</v>
          </cell>
          <cell r="F16">
            <v>2.0938169947368419E-2</v>
          </cell>
        </row>
        <row r="17">
          <cell r="A17">
            <v>1450</v>
          </cell>
          <cell r="B17" t="str">
            <v>Bygningsmaler</v>
          </cell>
          <cell r="C17" t="str">
            <v>Ja</v>
          </cell>
          <cell r="D17">
            <v>0.99762683433183064</v>
          </cell>
          <cell r="E17">
            <v>0.90692124105011929</v>
          </cell>
          <cell r="F17">
            <v>6.8885349215017072E-2</v>
          </cell>
        </row>
        <row r="18">
          <cell r="A18">
            <v>1411</v>
          </cell>
          <cell r="B18" t="str">
            <v>Bygningssnedker</v>
          </cell>
          <cell r="C18" t="str">
            <v>Ja</v>
          </cell>
          <cell r="D18">
            <v>1.2823852567807532</v>
          </cell>
          <cell r="E18">
            <v>0.67685589519650657</v>
          </cell>
          <cell r="F18">
            <v>5.6712838495575214E-2</v>
          </cell>
        </row>
        <row r="19">
          <cell r="A19">
            <v>59</v>
          </cell>
          <cell r="B19" t="str">
            <v>Bådmekaniker</v>
          </cell>
          <cell r="C19" t="str">
            <v>Ja</v>
          </cell>
          <cell r="D19">
            <v>0.46675325362255271</v>
          </cell>
          <cell r="E19">
            <v>1</v>
          </cell>
          <cell r="F19">
            <v>4.9830599326340992E-2</v>
          </cell>
        </row>
        <row r="20">
          <cell r="A20">
            <v>1195</v>
          </cell>
          <cell r="B20" t="str">
            <v>Cnc-tekniker</v>
          </cell>
          <cell r="C20" t="str">
            <v>Ja</v>
          </cell>
          <cell r="D20">
            <v>1.1466350955968136</v>
          </cell>
          <cell r="E20">
            <v>1</v>
          </cell>
          <cell r="F20">
            <v>4.9830599326340992E-2</v>
          </cell>
        </row>
        <row r="21">
          <cell r="A21">
            <v>1260</v>
          </cell>
          <cell r="B21" t="str">
            <v>Cykel-og motorcykelmekaniker</v>
          </cell>
          <cell r="C21" t="str">
            <v>Ja</v>
          </cell>
          <cell r="D21">
            <v>0.89789352054533522</v>
          </cell>
          <cell r="E21">
            <v>0.90476190476190477</v>
          </cell>
          <cell r="F21">
            <v>2.0610732405660376E-2</v>
          </cell>
        </row>
        <row r="22">
          <cell r="A22">
            <v>1205</v>
          </cell>
          <cell r="B22" t="str">
            <v>Data- og kommunikationsuddannelsen</v>
          </cell>
          <cell r="C22" t="str">
            <v>Ja</v>
          </cell>
          <cell r="D22">
            <v>0.92620686557364695</v>
          </cell>
          <cell r="E22">
            <v>0.53787878787878785</v>
          </cell>
          <cell r="F22">
            <v>8.6787602745849249E-2</v>
          </cell>
        </row>
        <row r="23">
          <cell r="A23">
            <v>1952</v>
          </cell>
          <cell r="B23" t="str">
            <v>Detailhandelsuddannelsen med specialer</v>
          </cell>
          <cell r="C23" t="str">
            <v>Ja</v>
          </cell>
          <cell r="D23">
            <v>1.0455378355399203</v>
          </cell>
          <cell r="E23">
            <v>0.89789406509253356</v>
          </cell>
          <cell r="F23">
            <v>7.6605289711744559E-2</v>
          </cell>
        </row>
        <row r="24">
          <cell r="A24">
            <v>1515</v>
          </cell>
          <cell r="B24" t="str">
            <v>Digital media uddannelsen</v>
          </cell>
          <cell r="C24" t="str">
            <v/>
          </cell>
          <cell r="D24">
            <v>0.62983430309570387</v>
          </cell>
          <cell r="E24">
            <v>0.8571428571428571</v>
          </cell>
          <cell r="F24">
            <v>0.14172127130952381</v>
          </cell>
        </row>
        <row r="25">
          <cell r="A25">
            <v>1615</v>
          </cell>
          <cell r="B25" t="str">
            <v>Dyrepasser</v>
          </cell>
          <cell r="C25" t="str">
            <v/>
          </cell>
          <cell r="D25">
            <v>0.79249357237162066</v>
          </cell>
          <cell r="E25">
            <v>0.98148148148148151</v>
          </cell>
          <cell r="F25">
            <v>2.9417852294520552E-2</v>
          </cell>
        </row>
        <row r="26">
          <cell r="A26">
            <v>1445</v>
          </cell>
          <cell r="B26" t="str">
            <v>Ejendomsservicetekniker</v>
          </cell>
          <cell r="C26" t="str">
            <v>Ja</v>
          </cell>
          <cell r="D26">
            <v>0.91594262962459605</v>
          </cell>
          <cell r="E26">
            <v>0.87681159420289856</v>
          </cell>
          <cell r="F26">
            <v>8.3021165702614391E-2</v>
          </cell>
        </row>
        <row r="27">
          <cell r="A27">
            <v>1430</v>
          </cell>
          <cell r="B27" t="str">
            <v>Elektriker</v>
          </cell>
          <cell r="C27" t="str">
            <v>Ja</v>
          </cell>
          <cell r="D27">
            <v>1.0181482728267945</v>
          </cell>
          <cell r="E27">
            <v>0.89170360987967068</v>
          </cell>
          <cell r="F27">
            <v>2.2405740451575711E-2</v>
          </cell>
        </row>
        <row r="28">
          <cell r="A28">
            <v>1210</v>
          </cell>
          <cell r="B28" t="str">
            <v>Elektronik- og svagstrømsuddannelsen</v>
          </cell>
          <cell r="C28" t="str">
            <v>Ja</v>
          </cell>
          <cell r="D28">
            <v>1.2982292200358434</v>
          </cell>
          <cell r="E28">
            <v>0.77941176470588236</v>
          </cell>
          <cell r="F28">
            <v>1.9025341707317074E-2</v>
          </cell>
        </row>
        <row r="29">
          <cell r="A29">
            <v>1455</v>
          </cell>
          <cell r="B29" t="str">
            <v>Elektronikoperatør</v>
          </cell>
          <cell r="C29" t="str">
            <v/>
          </cell>
          <cell r="D29">
            <v>1.1488303430955298</v>
          </cell>
          <cell r="E29">
            <v>1</v>
          </cell>
          <cell r="F29">
            <v>4.9830599326340992E-2</v>
          </cell>
        </row>
        <row r="30">
          <cell r="A30">
            <v>1235</v>
          </cell>
          <cell r="B30" t="str">
            <v>Entreprenør- og landbrugsmaskinuddannelsen</v>
          </cell>
          <cell r="C30" t="str">
            <v>Ja</v>
          </cell>
          <cell r="D30">
            <v>1.0550604361804137</v>
          </cell>
          <cell r="E30">
            <v>0.96756756756756757</v>
          </cell>
          <cell r="F30">
            <v>8.9819957518796987E-3</v>
          </cell>
        </row>
        <row r="31">
          <cell r="A31">
            <v>1680</v>
          </cell>
          <cell r="B31" t="str">
            <v>Ernæringsassistent</v>
          </cell>
          <cell r="C31" t="str">
            <v>Ja</v>
          </cell>
          <cell r="D31">
            <v>0.99574255049109406</v>
          </cell>
          <cell r="E31">
            <v>0.83750000000000002</v>
          </cell>
          <cell r="F31">
            <v>8.9713374386446873E-2</v>
          </cell>
        </row>
        <row r="32">
          <cell r="A32">
            <v>15</v>
          </cell>
          <cell r="B32" t="str">
            <v>Eventkoordinator</v>
          </cell>
          <cell r="C32" t="str">
            <v/>
          </cell>
          <cell r="D32">
            <v>0.38031259413678636</v>
          </cell>
          <cell r="E32">
            <v>0.91752577319587625</v>
          </cell>
          <cell r="F32">
            <v>0.11528323802884614</v>
          </cell>
        </row>
        <row r="33">
          <cell r="A33">
            <v>1530</v>
          </cell>
          <cell r="B33" t="str">
            <v>Film- og tv-produktionsuddannelsen</v>
          </cell>
          <cell r="C33" t="str">
            <v/>
          </cell>
          <cell r="D33">
            <v>0.77594087895642616</v>
          </cell>
          <cell r="E33">
            <v>1</v>
          </cell>
          <cell r="F33">
            <v>0.10032707795454546</v>
          </cell>
        </row>
        <row r="34">
          <cell r="A34">
            <v>1922</v>
          </cell>
          <cell r="B34" t="str">
            <v>Finansuddannelsen</v>
          </cell>
          <cell r="C34" t="str">
            <v/>
          </cell>
          <cell r="D34">
            <v>1.2137635336935846</v>
          </cell>
          <cell r="E34">
            <v>1</v>
          </cell>
          <cell r="F34">
            <v>4.9830599326340992E-2</v>
          </cell>
        </row>
        <row r="35">
          <cell r="A35">
            <v>1170</v>
          </cell>
          <cell r="B35" t="str">
            <v>Finmekaniker</v>
          </cell>
          <cell r="C35" t="str">
            <v>Ja</v>
          </cell>
          <cell r="D35">
            <v>1.2008662021773877</v>
          </cell>
          <cell r="E35">
            <v>0.96551724137931039</v>
          </cell>
          <cell r="F35">
            <v>0.10499600074074074</v>
          </cell>
        </row>
        <row r="36">
          <cell r="A36">
            <v>1785</v>
          </cell>
          <cell r="B36" t="str">
            <v>Fitnessuddannelsen</v>
          </cell>
          <cell r="C36" t="str">
            <v/>
          </cell>
          <cell r="D36">
            <v>0.31532452775503206</v>
          </cell>
          <cell r="E36">
            <v>0.96666666666666667</v>
          </cell>
          <cell r="F36">
            <v>4.9830599326340992E-2</v>
          </cell>
        </row>
        <row r="37">
          <cell r="A37">
            <v>1270</v>
          </cell>
          <cell r="B37" t="str">
            <v>Flytekniker</v>
          </cell>
          <cell r="C37" t="str">
            <v/>
          </cell>
          <cell r="D37">
            <v>1.1016889751296368</v>
          </cell>
          <cell r="E37">
            <v>1</v>
          </cell>
          <cell r="F37">
            <v>0</v>
          </cell>
        </row>
        <row r="38">
          <cell r="A38">
            <v>1355</v>
          </cell>
          <cell r="B38" t="str">
            <v>Forsyningsoperatør</v>
          </cell>
          <cell r="C38" t="str">
            <v/>
          </cell>
          <cell r="D38">
            <v>1.2871758485666493</v>
          </cell>
          <cell r="E38">
            <v>1</v>
          </cell>
          <cell r="F38">
            <v>2.9771958333333335E-3</v>
          </cell>
        </row>
        <row r="39">
          <cell r="A39">
            <v>1520</v>
          </cell>
          <cell r="B39" t="str">
            <v>Fotograf</v>
          </cell>
          <cell r="C39" t="str">
            <v/>
          </cell>
          <cell r="D39">
            <v>1.3709140554075452</v>
          </cell>
          <cell r="E39">
            <v>1</v>
          </cell>
          <cell r="F39">
            <v>0.15427478279411766</v>
          </cell>
        </row>
        <row r="40">
          <cell r="A40">
            <v>1780</v>
          </cell>
          <cell r="B40" t="str">
            <v>Frisør</v>
          </cell>
          <cell r="C40" t="str">
            <v>Ja</v>
          </cell>
          <cell r="D40">
            <v>1.0636017916594429</v>
          </cell>
          <cell r="E40">
            <v>0.76533333333333331</v>
          </cell>
          <cell r="F40">
            <v>4.4177235429515432E-2</v>
          </cell>
        </row>
        <row r="41">
          <cell r="A41">
            <v>383</v>
          </cell>
          <cell r="B41" t="str">
            <v>Gartner</v>
          </cell>
          <cell r="C41" t="str">
            <v>Ja</v>
          </cell>
          <cell r="D41">
            <v>1.1824897596993917</v>
          </cell>
          <cell r="E41">
            <v>0.81415929203539827</v>
          </cell>
          <cell r="F41">
            <v>0.1039890052739726</v>
          </cell>
        </row>
        <row r="42">
          <cell r="A42">
            <v>1715</v>
          </cell>
          <cell r="B42" t="str">
            <v>Gastronom</v>
          </cell>
          <cell r="C42" t="str">
            <v>Ja</v>
          </cell>
          <cell r="D42">
            <v>0.88962640529359283</v>
          </cell>
          <cell r="E42">
            <v>0.94691535150645623</v>
          </cell>
          <cell r="F42">
            <v>9.7768950429292942E-2</v>
          </cell>
        </row>
        <row r="43">
          <cell r="A43">
            <v>1405</v>
          </cell>
          <cell r="B43" t="str">
            <v>Glarmester</v>
          </cell>
          <cell r="C43" t="str">
            <v>Ja</v>
          </cell>
          <cell r="D43">
            <v>1.1240844105244177</v>
          </cell>
          <cell r="E43">
            <v>1</v>
          </cell>
          <cell r="F43">
            <v>1.6565570454545456E-3</v>
          </cell>
        </row>
        <row r="44">
          <cell r="A44">
            <v>1670</v>
          </cell>
          <cell r="B44" t="str">
            <v>Gourmetslagter</v>
          </cell>
          <cell r="C44" t="str">
            <v>Ja</v>
          </cell>
          <cell r="D44">
            <v>1.0478318265815496</v>
          </cell>
          <cell r="E44">
            <v>0.98445595854922274</v>
          </cell>
          <cell r="F44">
            <v>4.6493735986486498E-2</v>
          </cell>
        </row>
        <row r="45">
          <cell r="A45">
            <v>1495</v>
          </cell>
          <cell r="B45" t="str">
            <v>Grafisk tekniker</v>
          </cell>
          <cell r="C45" t="str">
            <v>Ja</v>
          </cell>
          <cell r="D45">
            <v>1.1401714787946335</v>
          </cell>
          <cell r="E45">
            <v>0.93103448275862066</v>
          </cell>
          <cell r="F45">
            <v>0.1325493485</v>
          </cell>
        </row>
        <row r="46">
          <cell r="A46">
            <v>1655</v>
          </cell>
          <cell r="B46" t="str">
            <v>Greenkeeper</v>
          </cell>
          <cell r="C46" t="str">
            <v/>
          </cell>
          <cell r="D46">
            <v>0.69101779899221771</v>
          </cell>
          <cell r="E46">
            <v>1</v>
          </cell>
          <cell r="F46">
            <v>6.2144794928571438E-2</v>
          </cell>
        </row>
        <row r="47">
          <cell r="A47">
            <v>1280</v>
          </cell>
          <cell r="B47" t="str">
            <v>Guld- og sølvsmed</v>
          </cell>
          <cell r="C47" t="str">
            <v/>
          </cell>
          <cell r="D47">
            <v>1.0362239066249004</v>
          </cell>
          <cell r="E47">
            <v>0.9375</v>
          </cell>
          <cell r="F47">
            <v>5.2807743359375006E-2</v>
          </cell>
        </row>
        <row r="48">
          <cell r="A48">
            <v>1932</v>
          </cell>
          <cell r="B48" t="str">
            <v>Handelsuddannelse med specialer</v>
          </cell>
          <cell r="C48" t="str">
            <v>Ja</v>
          </cell>
          <cell r="D48">
            <v>1.0303021979411531</v>
          </cell>
          <cell r="E48">
            <v>0.85210466439135379</v>
          </cell>
          <cell r="F48">
            <v>6.1946733769841285E-2</v>
          </cell>
        </row>
        <row r="49">
          <cell r="A49">
            <v>94</v>
          </cell>
          <cell r="B49" t="str">
            <v>Havne- og terminaluddannelsen</v>
          </cell>
          <cell r="C49" t="str">
            <v/>
          </cell>
          <cell r="D49">
            <v>2.3020783690762414</v>
          </cell>
          <cell r="E49">
            <v>1</v>
          </cell>
          <cell r="F49">
            <v>4.9830599326340992E-2</v>
          </cell>
        </row>
        <row r="50">
          <cell r="A50">
            <v>1330</v>
          </cell>
          <cell r="B50" t="str">
            <v>Hospitalsteknisk assistent</v>
          </cell>
          <cell r="C50" t="str">
            <v/>
          </cell>
          <cell r="D50">
            <v>1.0332829445764371</v>
          </cell>
          <cell r="E50">
            <v>1</v>
          </cell>
          <cell r="F50">
            <v>0</v>
          </cell>
        </row>
        <row r="51">
          <cell r="A51">
            <v>1145</v>
          </cell>
          <cell r="B51" t="str">
            <v>Industrioperatør</v>
          </cell>
          <cell r="C51" t="str">
            <v>Ja</v>
          </cell>
          <cell r="D51">
            <v>1.1522372769594682</v>
          </cell>
          <cell r="E51">
            <v>0.88819875776397517</v>
          </cell>
          <cell r="F51">
            <v>3.4318083600628928E-2</v>
          </cell>
        </row>
        <row r="52">
          <cell r="A52">
            <v>1190</v>
          </cell>
          <cell r="B52" t="str">
            <v>Industriteknikeruddannelsen</v>
          </cell>
          <cell r="C52" t="str">
            <v>Ja</v>
          </cell>
          <cell r="D52">
            <v>1.2841655348996168</v>
          </cell>
          <cell r="E52">
            <v>0.93333333333333335</v>
          </cell>
          <cell r="F52">
            <v>3.5232324403508784E-2</v>
          </cell>
        </row>
        <row r="53">
          <cell r="A53">
            <v>1250</v>
          </cell>
          <cell r="B53" t="str">
            <v>Karrosseriuddannelsen</v>
          </cell>
          <cell r="C53" t="str">
            <v>Ja</v>
          </cell>
          <cell r="D53">
            <v>1.1311080991212448</v>
          </cell>
          <cell r="E53">
            <v>0.97938144329896903</v>
          </cell>
          <cell r="F53">
            <v>3.5717481858974359E-2</v>
          </cell>
        </row>
        <row r="54">
          <cell r="A54">
            <v>1912</v>
          </cell>
          <cell r="B54" t="str">
            <v>Kontoruddannelsen med specialer</v>
          </cell>
          <cell r="C54" t="str">
            <v>Ja</v>
          </cell>
          <cell r="D54">
            <v>1.193549678525492</v>
          </cell>
          <cell r="E54">
            <v>0.84597156398104267</v>
          </cell>
          <cell r="F54">
            <v>4.8908242760692833E-2</v>
          </cell>
        </row>
        <row r="55">
          <cell r="A55">
            <v>1790</v>
          </cell>
          <cell r="B55" t="str">
            <v>Kosmetiker</v>
          </cell>
          <cell r="C55" t="str">
            <v>Ja</v>
          </cell>
          <cell r="D55">
            <v>0.51389477792747107</v>
          </cell>
          <cell r="E55">
            <v>0.75806451612903225</v>
          </cell>
          <cell r="F55">
            <v>9.061032301020408E-2</v>
          </cell>
        </row>
        <row r="56">
          <cell r="A56">
            <v>384</v>
          </cell>
          <cell r="B56" t="str">
            <v>Kranfører</v>
          </cell>
          <cell r="C56" t="str">
            <v/>
          </cell>
          <cell r="D56">
            <v>0.91320061423971388</v>
          </cell>
          <cell r="E56">
            <v>1</v>
          </cell>
          <cell r="F56">
            <v>4.9830599326340992E-2</v>
          </cell>
        </row>
        <row r="57">
          <cell r="A57">
            <v>1180</v>
          </cell>
          <cell r="B57" t="str">
            <v>Køletekniker</v>
          </cell>
          <cell r="C57" t="str">
            <v>Ja</v>
          </cell>
          <cell r="D57">
            <v>0.96362472751584916</v>
          </cell>
          <cell r="E57">
            <v>0.98550724637681164</v>
          </cell>
          <cell r="F57">
            <v>6.3364379605263151E-3</v>
          </cell>
        </row>
        <row r="58">
          <cell r="A58">
            <v>1565</v>
          </cell>
          <cell r="B58" t="str">
            <v>Lager- og terminaluddannelsen</v>
          </cell>
          <cell r="C58" t="str">
            <v>Ja</v>
          </cell>
          <cell r="D58">
            <v>0.80507927653560396</v>
          </cell>
          <cell r="E58">
            <v>0.95918367346938771</v>
          </cell>
          <cell r="F58">
            <v>6.6572113471563971E-2</v>
          </cell>
        </row>
        <row r="59">
          <cell r="A59">
            <v>16</v>
          </cell>
          <cell r="B59" t="str">
            <v>Landbrugsuddannelsen</v>
          </cell>
          <cell r="C59" t="str">
            <v/>
          </cell>
          <cell r="D59">
            <v>1.0730367310949667</v>
          </cell>
          <cell r="E59">
            <v>0.9978858350951374</v>
          </cell>
          <cell r="F59">
            <v>1.8813833475609755E-2</v>
          </cell>
        </row>
        <row r="60">
          <cell r="A60">
            <v>93</v>
          </cell>
          <cell r="B60" t="str">
            <v>Lastvognsmekaniker</v>
          </cell>
          <cell r="C60" t="str">
            <v>Ja</v>
          </cell>
          <cell r="D60">
            <v>1.0678342630396627</v>
          </cell>
          <cell r="E60">
            <v>0.96031746031746035</v>
          </cell>
          <cell r="F60">
            <v>3.6419357706422024E-2</v>
          </cell>
        </row>
        <row r="61">
          <cell r="A61">
            <v>1255</v>
          </cell>
          <cell r="B61" t="str">
            <v>Lufthavnsuddannelsen</v>
          </cell>
          <cell r="C61" t="str">
            <v/>
          </cell>
          <cell r="D61">
            <v>0.99807676111813859</v>
          </cell>
          <cell r="E61">
            <v>1</v>
          </cell>
          <cell r="F61">
            <v>2.6144974802631577E-2</v>
          </cell>
        </row>
        <row r="62">
          <cell r="A62">
            <v>1315</v>
          </cell>
          <cell r="B62" t="str">
            <v>Maritime håndværksfag</v>
          </cell>
          <cell r="C62" t="str">
            <v/>
          </cell>
          <cell r="D62">
            <v>1.1697116261523357</v>
          </cell>
          <cell r="E62">
            <v>1</v>
          </cell>
          <cell r="F62">
            <v>2.6438599107142857E-2</v>
          </cell>
        </row>
        <row r="63">
          <cell r="A63">
            <v>1415</v>
          </cell>
          <cell r="B63" t="str">
            <v>Maskinsnedker</v>
          </cell>
          <cell r="C63" t="str">
            <v>Ja</v>
          </cell>
          <cell r="D63">
            <v>1.0954868564067781</v>
          </cell>
          <cell r="E63">
            <v>0.95238095238095233</v>
          </cell>
          <cell r="F63">
            <v>5.6280413715277783E-2</v>
          </cell>
        </row>
        <row r="64">
          <cell r="A64">
            <v>1525</v>
          </cell>
          <cell r="B64" t="str">
            <v>Mediegrafiker</v>
          </cell>
          <cell r="C64" t="str">
            <v>Ja</v>
          </cell>
          <cell r="D64">
            <v>1.120201269688655</v>
          </cell>
          <cell r="E64">
            <v>0.62295081967213117</v>
          </cell>
          <cell r="F64">
            <v>0.20124228356907897</v>
          </cell>
        </row>
        <row r="65">
          <cell r="A65">
            <v>1640</v>
          </cell>
          <cell r="B65" t="str">
            <v>Mejerist</v>
          </cell>
          <cell r="C65" t="str">
            <v/>
          </cell>
          <cell r="D65">
            <v>1.0979719967682358</v>
          </cell>
          <cell r="E65">
            <v>1</v>
          </cell>
          <cell r="F65">
            <v>2.6499168125000003E-2</v>
          </cell>
        </row>
        <row r="66">
          <cell r="A66">
            <v>1350</v>
          </cell>
          <cell r="B66" t="str">
            <v>Murer</v>
          </cell>
          <cell r="C66" t="str">
            <v>Ja</v>
          </cell>
          <cell r="D66">
            <v>1.0144832972491233</v>
          </cell>
          <cell r="E66">
            <v>0.92442882249560632</v>
          </cell>
          <cell r="F66">
            <v>5.9565471457765681E-2</v>
          </cell>
        </row>
        <row r="67">
          <cell r="A67">
            <v>1412</v>
          </cell>
          <cell r="B67" t="str">
            <v>Møbelsnedker og orgelbygger</v>
          </cell>
          <cell r="C67" t="str">
            <v>Ja</v>
          </cell>
          <cell r="D67">
            <v>1.2616108395952805</v>
          </cell>
          <cell r="E67">
            <v>0.69</v>
          </cell>
          <cell r="F67">
            <v>7.4276663624999989E-2</v>
          </cell>
        </row>
        <row r="68">
          <cell r="A68">
            <v>1860</v>
          </cell>
          <cell r="B68" t="str">
            <v>Ortopædist</v>
          </cell>
          <cell r="C68" t="str">
            <v/>
          </cell>
          <cell r="D68">
            <v>1.3393398037889743</v>
          </cell>
          <cell r="E68" t="str">
            <v>-</v>
          </cell>
          <cell r="F68">
            <v>4.9830599326340992E-2</v>
          </cell>
        </row>
        <row r="69">
          <cell r="A69">
            <v>1155</v>
          </cell>
          <cell r="B69" t="str">
            <v>Overfladebehandler</v>
          </cell>
          <cell r="C69" t="str">
            <v>Ja</v>
          </cell>
          <cell r="D69">
            <v>0.44637137052490461</v>
          </cell>
          <cell r="E69">
            <v>1</v>
          </cell>
          <cell r="F69">
            <v>0.16744003475000002</v>
          </cell>
        </row>
        <row r="70">
          <cell r="A70">
            <v>92</v>
          </cell>
          <cell r="B70" t="str">
            <v>Personvognsmekaniker</v>
          </cell>
          <cell r="C70" t="str">
            <v>Ja</v>
          </cell>
          <cell r="D70">
            <v>1.0540427224864775</v>
          </cell>
          <cell r="E70">
            <v>0.80509218612818256</v>
          </cell>
          <cell r="F70">
            <v>4.8119580919753081E-2</v>
          </cell>
        </row>
        <row r="71">
          <cell r="A71">
            <v>1325</v>
          </cell>
          <cell r="B71" t="str">
            <v>Plastmager</v>
          </cell>
          <cell r="C71" t="str">
            <v>Ja</v>
          </cell>
          <cell r="D71">
            <v>0.78141769299112118</v>
          </cell>
          <cell r="E71">
            <v>1</v>
          </cell>
          <cell r="F71">
            <v>3.8108086346153848E-2</v>
          </cell>
        </row>
        <row r="72">
          <cell r="A72">
            <v>1335</v>
          </cell>
          <cell r="B72" t="str">
            <v>Procesoperatør</v>
          </cell>
          <cell r="C72" t="str">
            <v>Ja</v>
          </cell>
          <cell r="D72">
            <v>0.93861494117640698</v>
          </cell>
          <cell r="E72">
            <v>0.77611940298507465</v>
          </cell>
          <cell r="F72">
            <v>1.526238658E-2</v>
          </cell>
        </row>
        <row r="73">
          <cell r="A73">
            <v>1300</v>
          </cell>
          <cell r="B73" t="str">
            <v>Produktions- og montageuddannelsen</v>
          </cell>
          <cell r="C73" t="str">
            <v>Ja</v>
          </cell>
          <cell r="D73">
            <v>1.7272269785234253</v>
          </cell>
          <cell r="E73">
            <v>0.97560975609756095</v>
          </cell>
          <cell r="F73">
            <v>2.2818376750000001E-2</v>
          </cell>
        </row>
        <row r="74">
          <cell r="A74">
            <v>39</v>
          </cell>
          <cell r="B74" t="str">
            <v>Produktør</v>
          </cell>
          <cell r="C74" t="str">
            <v>Ja</v>
          </cell>
          <cell r="D74">
            <v>0.52535023133276382</v>
          </cell>
          <cell r="E74">
            <v>1</v>
          </cell>
          <cell r="F74">
            <v>0.20816070849999999</v>
          </cell>
        </row>
        <row r="75">
          <cell r="A75">
            <v>1710</v>
          </cell>
          <cell r="B75" t="str">
            <v>Receptionist</v>
          </cell>
          <cell r="C75" t="str">
            <v/>
          </cell>
          <cell r="D75">
            <v>0.83139688115008603</v>
          </cell>
          <cell r="E75">
            <v>0.96875</v>
          </cell>
          <cell r="F75">
            <v>7.7388328275862076E-2</v>
          </cell>
        </row>
        <row r="76">
          <cell r="A76">
            <v>1700</v>
          </cell>
          <cell r="B76" t="str">
            <v>Serviceassistent</v>
          </cell>
          <cell r="C76" t="str">
            <v>Ja</v>
          </cell>
          <cell r="D76">
            <v>1.0850666689595585</v>
          </cell>
          <cell r="E76">
            <v>0.89340101522842641</v>
          </cell>
          <cell r="F76">
            <v>4.3503149204946995E-2</v>
          </cell>
        </row>
        <row r="77">
          <cell r="A77">
            <v>1575</v>
          </cell>
          <cell r="B77" t="str">
            <v>Sikkerhedsvagt</v>
          </cell>
          <cell r="C77" t="str">
            <v/>
          </cell>
          <cell r="D77">
            <v>0.40126200671888373</v>
          </cell>
          <cell r="E77">
            <v>1</v>
          </cell>
          <cell r="F77">
            <v>5.5105410520833335E-2</v>
          </cell>
        </row>
        <row r="78">
          <cell r="A78">
            <v>1125</v>
          </cell>
          <cell r="B78" t="str">
            <v>Skibsmontør</v>
          </cell>
          <cell r="C78" t="str">
            <v>Ja</v>
          </cell>
          <cell r="D78">
            <v>0.99131046091263431</v>
          </cell>
          <cell r="E78">
            <v>0.93506493506493504</v>
          </cell>
          <cell r="F78">
            <v>5.5659057277777771E-2</v>
          </cell>
        </row>
        <row r="79">
          <cell r="A79">
            <v>1470</v>
          </cell>
          <cell r="B79" t="str">
            <v>Skiltetekniker</v>
          </cell>
          <cell r="C79" t="str">
            <v>Ja</v>
          </cell>
          <cell r="D79">
            <v>0.78837744339947491</v>
          </cell>
          <cell r="E79">
            <v>0.86842105263157898</v>
          </cell>
          <cell r="F79">
            <v>0.12031175529411764</v>
          </cell>
        </row>
        <row r="80">
          <cell r="A80">
            <v>1440</v>
          </cell>
          <cell r="B80" t="str">
            <v>Skorstensfejer</v>
          </cell>
          <cell r="C80" t="str">
            <v/>
          </cell>
          <cell r="D80">
            <v>1.1053376981450269</v>
          </cell>
          <cell r="E80">
            <v>1</v>
          </cell>
          <cell r="F80">
            <v>4.9830599326340992E-2</v>
          </cell>
        </row>
        <row r="81">
          <cell r="A81">
            <v>1630</v>
          </cell>
          <cell r="B81" t="str">
            <v>Skov- og naturtekniker</v>
          </cell>
          <cell r="C81" t="str">
            <v>Ja</v>
          </cell>
          <cell r="D81">
            <v>0.80912147824875347</v>
          </cell>
          <cell r="E81">
            <v>0.86</v>
          </cell>
          <cell r="F81">
            <v>5.8695337777777787E-2</v>
          </cell>
        </row>
        <row r="82">
          <cell r="A82">
            <v>1650</v>
          </cell>
          <cell r="B82" t="str">
            <v>Slagter</v>
          </cell>
          <cell r="C82" t="str">
            <v/>
          </cell>
          <cell r="D82">
            <v>1.1660960305001777</v>
          </cell>
          <cell r="E82">
            <v>1</v>
          </cell>
          <cell r="F82">
            <v>1.4008968409090911E-2</v>
          </cell>
        </row>
        <row r="83">
          <cell r="A83">
            <v>1110</v>
          </cell>
          <cell r="B83" t="str">
            <v>Smed</v>
          </cell>
          <cell r="C83" t="str">
            <v>Ja</v>
          </cell>
          <cell r="D83">
            <v>1.1338449495863556</v>
          </cell>
          <cell r="E83">
            <v>0.97048611111111116</v>
          </cell>
          <cell r="F83">
            <v>6.0991461705827081E-2</v>
          </cell>
        </row>
        <row r="84">
          <cell r="A84">
            <v>1360</v>
          </cell>
          <cell r="B84" t="str">
            <v>Stenhugger og stentekniker</v>
          </cell>
          <cell r="C84" t="str">
            <v/>
          </cell>
          <cell r="D84">
            <v>1.1360108229790211</v>
          </cell>
          <cell r="E84">
            <v>1</v>
          </cell>
          <cell r="F84">
            <v>4.9830599326340992E-2</v>
          </cell>
        </row>
        <row r="85">
          <cell r="A85">
            <v>1370</v>
          </cell>
          <cell r="B85" t="str">
            <v>Stukkatør</v>
          </cell>
          <cell r="C85" t="str">
            <v/>
          </cell>
          <cell r="D85">
            <v>1.0336808583683732</v>
          </cell>
          <cell r="E85">
            <v>1</v>
          </cell>
          <cell r="F85">
            <v>4.9830599326340992E-2</v>
          </cell>
        </row>
        <row r="86">
          <cell r="A86">
            <v>1130</v>
          </cell>
          <cell r="B86" t="str">
            <v>Støberitekniker</v>
          </cell>
          <cell r="C86" t="str">
            <v/>
          </cell>
          <cell r="D86">
            <v>1.5305369680429035</v>
          </cell>
          <cell r="E86">
            <v>1</v>
          </cell>
          <cell r="F86">
            <v>4.9830599326340992E-2</v>
          </cell>
        </row>
        <row r="87">
          <cell r="A87">
            <v>1340</v>
          </cell>
          <cell r="B87" t="str">
            <v>Tagdækker</v>
          </cell>
          <cell r="C87" t="str">
            <v>Ja</v>
          </cell>
          <cell r="D87">
            <v>0.48334374788559031</v>
          </cell>
          <cell r="E87">
            <v>1</v>
          </cell>
          <cell r="F87">
            <v>3.3092045403225807E-2</v>
          </cell>
        </row>
        <row r="88">
          <cell r="A88">
            <v>1770</v>
          </cell>
          <cell r="B88" t="str">
            <v>Tandklinikassistent</v>
          </cell>
          <cell r="C88" t="str">
            <v>Ja</v>
          </cell>
          <cell r="D88">
            <v>0.87531834556820842</v>
          </cell>
          <cell r="E88">
            <v>0.94906166219839139</v>
          </cell>
          <cell r="F88">
            <v>6.8013062131728044E-2</v>
          </cell>
        </row>
        <row r="89">
          <cell r="A89">
            <v>1760</v>
          </cell>
          <cell r="B89" t="str">
            <v>Tandtekniker</v>
          </cell>
          <cell r="C89" t="str">
            <v>Ja</v>
          </cell>
          <cell r="D89">
            <v>1.005747919685682</v>
          </cell>
          <cell r="E89">
            <v>0.53846153846153844</v>
          </cell>
          <cell r="F89">
            <v>0.32337084159090906</v>
          </cell>
        </row>
        <row r="90">
          <cell r="A90">
            <v>1660</v>
          </cell>
          <cell r="B90" t="str">
            <v>Tarmrenser</v>
          </cell>
          <cell r="C90" t="str">
            <v/>
          </cell>
          <cell r="D90">
            <v>0.98373340624192329</v>
          </cell>
          <cell r="E90">
            <v>1</v>
          </cell>
          <cell r="F90">
            <v>4.9830599326340992E-2</v>
          </cell>
        </row>
        <row r="91">
          <cell r="A91">
            <v>1885</v>
          </cell>
          <cell r="B91" t="str">
            <v>Teater- event- og av-tekniker</v>
          </cell>
          <cell r="C91" t="str">
            <v>Ja</v>
          </cell>
          <cell r="D91">
            <v>0.65485859194065621</v>
          </cell>
          <cell r="E91">
            <v>0.72</v>
          </cell>
          <cell r="F91">
            <v>8.1820860585106389E-2</v>
          </cell>
        </row>
        <row r="92">
          <cell r="A92">
            <v>1890</v>
          </cell>
          <cell r="B92" t="str">
            <v>Teknisk designer</v>
          </cell>
          <cell r="C92" t="str">
            <v>Ja</v>
          </cell>
          <cell r="D92">
            <v>1.216933531207588</v>
          </cell>
          <cell r="E92">
            <v>0.7103825136612022</v>
          </cell>
          <cell r="F92">
            <v>0.14510437252732242</v>
          </cell>
        </row>
        <row r="93">
          <cell r="A93">
            <v>1425</v>
          </cell>
          <cell r="B93" t="str">
            <v>Teknisk isolatør</v>
          </cell>
          <cell r="C93" t="str">
            <v>Ja</v>
          </cell>
          <cell r="D93">
            <v>0.84262780349228938</v>
          </cell>
          <cell r="E93">
            <v>1</v>
          </cell>
          <cell r="F93">
            <v>0.17758191541666668</v>
          </cell>
        </row>
        <row r="94">
          <cell r="A94">
            <v>1705</v>
          </cell>
          <cell r="B94" t="str">
            <v>Tjener</v>
          </cell>
          <cell r="C94" t="str">
            <v/>
          </cell>
          <cell r="D94">
            <v>0.97746405927036206</v>
          </cell>
          <cell r="E94">
            <v>0.97777777777777775</v>
          </cell>
          <cell r="F94">
            <v>8.9007732481884066E-2</v>
          </cell>
        </row>
        <row r="95">
          <cell r="A95">
            <v>1535</v>
          </cell>
          <cell r="B95" t="str">
            <v>Togklargøringsuddannelsen</v>
          </cell>
          <cell r="C95" t="str">
            <v/>
          </cell>
          <cell r="D95">
            <v>1.1548214805082404</v>
          </cell>
          <cell r="E95">
            <v>1</v>
          </cell>
          <cell r="F95">
            <v>1.2891119624999999E-2</v>
          </cell>
        </row>
        <row r="96">
          <cell r="A96">
            <v>1390</v>
          </cell>
          <cell r="B96" t="str">
            <v>Træfagenes byggeuddannelse</v>
          </cell>
          <cell r="C96" t="str">
            <v>Ja</v>
          </cell>
          <cell r="D96">
            <v>0.92746869319513048</v>
          </cell>
          <cell r="E96">
            <v>0.88684210526315788</v>
          </cell>
          <cell r="F96">
            <v>2.910357875464685E-2</v>
          </cell>
        </row>
        <row r="97">
          <cell r="A97">
            <v>1750</v>
          </cell>
          <cell r="B97" t="str">
            <v>Urmager</v>
          </cell>
          <cell r="C97" t="str">
            <v>Ja</v>
          </cell>
          <cell r="D97">
            <v>0.9982728789060733</v>
          </cell>
          <cell r="E97">
            <v>9.5238095238095233E-2</v>
          </cell>
          <cell r="F97">
            <v>1.3537876826923078E-2</v>
          </cell>
        </row>
        <row r="98">
          <cell r="A98">
            <v>1560</v>
          </cell>
          <cell r="B98" t="str">
            <v>Vejgodstransportuddannelsen</v>
          </cell>
          <cell r="C98" t="str">
            <v/>
          </cell>
          <cell r="D98">
            <v>0.89235325760658291</v>
          </cell>
          <cell r="E98">
            <v>0.9774647887323944</v>
          </cell>
          <cell r="F98">
            <v>2.6361464176587301E-2</v>
          </cell>
        </row>
        <row r="99">
          <cell r="A99">
            <v>1620</v>
          </cell>
          <cell r="B99" t="str">
            <v>Veterinærsygeplejerske</v>
          </cell>
          <cell r="C99" t="str">
            <v/>
          </cell>
          <cell r="D99">
            <v>0.70780517087006478</v>
          </cell>
          <cell r="E99">
            <v>1</v>
          </cell>
          <cell r="F99">
            <v>8.3594425000000014E-3</v>
          </cell>
        </row>
        <row r="100">
          <cell r="A100">
            <v>1420</v>
          </cell>
          <cell r="B100" t="str">
            <v>VVS-energi</v>
          </cell>
          <cell r="C100" t="str">
            <v>Ja</v>
          </cell>
          <cell r="D100">
            <v>1.0357538972994118</v>
          </cell>
          <cell r="E100">
            <v>0.9578651685393258</v>
          </cell>
          <cell r="F100">
            <v>3.0810572044334975E-2</v>
          </cell>
        </row>
        <row r="101">
          <cell r="A101">
            <v>1160</v>
          </cell>
          <cell r="B101" t="str">
            <v>Værktøjsuddannelsen</v>
          </cell>
          <cell r="C101" t="str">
            <v>Ja</v>
          </cell>
          <cell r="D101">
            <v>1.2400315497319956</v>
          </cell>
          <cell r="E101">
            <v>0.8529411764705882</v>
          </cell>
          <cell r="F101">
            <v>5.3512974749999997E-2</v>
          </cell>
        </row>
        <row r="102">
          <cell r="A102">
            <v>1465</v>
          </cell>
          <cell r="B102" t="str">
            <v>Webudvikler</v>
          </cell>
          <cell r="C102"/>
          <cell r="D102" t="str">
            <v>-</v>
          </cell>
          <cell r="E102" t="str">
            <v>-</v>
          </cell>
          <cell r="F102">
            <v>4.9830599326340992E-2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lgang"/>
    </sheetNames>
    <sheetDataSet>
      <sheetData sheetId="0">
        <row r="4">
          <cell r="G4" t="str">
            <v>UddannelseUDD6</v>
          </cell>
          <cell r="H4" t="str">
            <v>2019</v>
          </cell>
          <cell r="I4" t="str">
            <v>2020</v>
          </cell>
          <cell r="J4" t="str">
            <v>2021</v>
          </cell>
          <cell r="K4" t="str">
            <v>2022</v>
          </cell>
        </row>
        <row r="5">
          <cell r="G5" t="str">
            <v>Ambulancebehandler</v>
          </cell>
          <cell r="H5">
            <v>259</v>
          </cell>
          <cell r="I5">
            <v>253</v>
          </cell>
          <cell r="J5">
            <v>345</v>
          </cell>
          <cell r="K5">
            <v>294</v>
          </cell>
        </row>
        <row r="6">
          <cell r="G6" t="str">
            <v>Anlægs- og bygningsstruktør, brolægger</v>
          </cell>
          <cell r="H6">
            <v>439</v>
          </cell>
          <cell r="I6">
            <v>469</v>
          </cell>
          <cell r="J6">
            <v>418</v>
          </cell>
          <cell r="K6">
            <v>403</v>
          </cell>
        </row>
        <row r="7">
          <cell r="G7" t="str">
            <v>Anlægsgartner</v>
          </cell>
          <cell r="H7">
            <v>434</v>
          </cell>
          <cell r="I7">
            <v>449</v>
          </cell>
          <cell r="J7">
            <v>370</v>
          </cell>
          <cell r="K7">
            <v>255</v>
          </cell>
        </row>
        <row r="8">
          <cell r="G8" t="str">
            <v>Automatik- og procesuddannelse</v>
          </cell>
          <cell r="H8">
            <v>418</v>
          </cell>
          <cell r="I8">
            <v>430</v>
          </cell>
          <cell r="J8">
            <v>372</v>
          </cell>
          <cell r="K8">
            <v>315</v>
          </cell>
        </row>
        <row r="9">
          <cell r="G9" t="str">
            <v>Bager og konditor</v>
          </cell>
          <cell r="H9">
            <v>417</v>
          </cell>
          <cell r="I9">
            <v>432</v>
          </cell>
          <cell r="J9">
            <v>425</v>
          </cell>
          <cell r="K9">
            <v>337</v>
          </cell>
        </row>
        <row r="10">
          <cell r="G10" t="str">
            <v>Beklædningshåndværker</v>
          </cell>
          <cell r="H10">
            <v>38</v>
          </cell>
          <cell r="I10">
            <v>53</v>
          </cell>
          <cell r="J10">
            <v>50</v>
          </cell>
          <cell r="K10">
            <v>61</v>
          </cell>
        </row>
        <row r="11">
          <cell r="G11" t="str">
            <v>Beslagsmed</v>
          </cell>
          <cell r="H11">
            <v>11</v>
          </cell>
          <cell r="I11">
            <v>14</v>
          </cell>
          <cell r="J11">
            <v>20</v>
          </cell>
          <cell r="K11">
            <v>8</v>
          </cell>
        </row>
        <row r="12">
          <cell r="G12" t="str">
            <v>Boligmontering</v>
          </cell>
          <cell r="H12">
            <v>62</v>
          </cell>
          <cell r="I12">
            <v>65</v>
          </cell>
          <cell r="J12">
            <v>53</v>
          </cell>
          <cell r="K12">
            <v>46</v>
          </cell>
        </row>
        <row r="13">
          <cell r="G13" t="str">
            <v>Buschauffør i kollektiv trafik</v>
          </cell>
          <cell r="H13">
            <v>38</v>
          </cell>
          <cell r="I13">
            <v>28</v>
          </cell>
          <cell r="J13">
            <v>21</v>
          </cell>
          <cell r="K13">
            <v>35</v>
          </cell>
        </row>
        <row r="14">
          <cell r="G14" t="str">
            <v>Bygningsmaler</v>
          </cell>
          <cell r="H14">
            <v>578</v>
          </cell>
          <cell r="I14">
            <v>839</v>
          </cell>
          <cell r="J14">
            <v>927</v>
          </cell>
          <cell r="K14">
            <v>684</v>
          </cell>
        </row>
        <row r="15">
          <cell r="G15" t="str">
            <v>Bygningssnedker</v>
          </cell>
          <cell r="H15">
            <v>350</v>
          </cell>
          <cell r="I15">
            <v>408</v>
          </cell>
          <cell r="J15">
            <v>431</v>
          </cell>
          <cell r="K15">
            <v>359</v>
          </cell>
        </row>
        <row r="16">
          <cell r="G16" t="str">
            <v>Bådmekaniker</v>
          </cell>
          <cell r="H16">
            <v>9</v>
          </cell>
          <cell r="I16">
            <v>5</v>
          </cell>
          <cell r="J16">
            <v>10</v>
          </cell>
          <cell r="K16">
            <v>7</v>
          </cell>
        </row>
        <row r="17">
          <cell r="G17" t="str">
            <v>Cnc-tekniker</v>
          </cell>
          <cell r="H17">
            <v>5</v>
          </cell>
          <cell r="I17">
            <v>4</v>
          </cell>
          <cell r="J17">
            <v>5</v>
          </cell>
          <cell r="K17">
            <v>3</v>
          </cell>
        </row>
        <row r="18">
          <cell r="G18" t="str">
            <v>Cykel- og motorcykelmekaniker</v>
          </cell>
          <cell r="H18">
            <v>103</v>
          </cell>
          <cell r="I18">
            <v>116</v>
          </cell>
          <cell r="J18">
            <v>118</v>
          </cell>
          <cell r="K18">
            <v>87</v>
          </cell>
        </row>
        <row r="19">
          <cell r="G19" t="str">
            <v>Data- og kommunikationsuddannelsen</v>
          </cell>
          <cell r="H19">
            <v>1827</v>
          </cell>
          <cell r="I19">
            <v>1703</v>
          </cell>
          <cell r="J19">
            <v>1704</v>
          </cell>
          <cell r="K19">
            <v>1565</v>
          </cell>
        </row>
        <row r="20">
          <cell r="G20" t="str">
            <v>Den pædagogiske assistentuddannelse</v>
          </cell>
          <cell r="H20">
            <v>1111</v>
          </cell>
          <cell r="I20">
            <v>1102</v>
          </cell>
          <cell r="J20">
            <v>1116</v>
          </cell>
          <cell r="K20">
            <v>1149</v>
          </cell>
        </row>
        <row r="21">
          <cell r="G21" t="str">
            <v>Detailhandelsuddannelse</v>
          </cell>
          <cell r="H21">
            <v>4865</v>
          </cell>
          <cell r="I21">
            <v>4618</v>
          </cell>
          <cell r="J21">
            <v>3846</v>
          </cell>
          <cell r="K21">
            <v>3195</v>
          </cell>
        </row>
        <row r="22">
          <cell r="G22" t="str">
            <v>Digital media uddannelse</v>
          </cell>
          <cell r="H22">
            <v>65</v>
          </cell>
          <cell r="I22">
            <v>62</v>
          </cell>
          <cell r="J22">
            <v>74</v>
          </cell>
          <cell r="K22">
            <v>71</v>
          </cell>
        </row>
        <row r="23">
          <cell r="G23" t="str">
            <v>Dyrepasser</v>
          </cell>
          <cell r="H23">
            <v>156</v>
          </cell>
          <cell r="I23">
            <v>165</v>
          </cell>
          <cell r="J23">
            <v>159</v>
          </cell>
          <cell r="K23">
            <v>152</v>
          </cell>
        </row>
        <row r="24">
          <cell r="G24" t="str">
            <v>Ejendomsservicetekniker</v>
          </cell>
          <cell r="H24">
            <v>199</v>
          </cell>
          <cell r="I24">
            <v>203</v>
          </cell>
          <cell r="J24">
            <v>214</v>
          </cell>
          <cell r="K24">
            <v>145</v>
          </cell>
        </row>
        <row r="25">
          <cell r="G25" t="str">
            <v>Elektriker</v>
          </cell>
          <cell r="H25">
            <v>2739</v>
          </cell>
          <cell r="I25">
            <v>2683</v>
          </cell>
          <cell r="J25">
            <v>2659</v>
          </cell>
          <cell r="K25">
            <v>2274</v>
          </cell>
        </row>
        <row r="26">
          <cell r="G26" t="str">
            <v>Elektronik- og svagstrømsuddannelse</v>
          </cell>
          <cell r="H26">
            <v>115</v>
          </cell>
          <cell r="I26">
            <v>85</v>
          </cell>
          <cell r="J26">
            <v>97</v>
          </cell>
          <cell r="K26">
            <v>92</v>
          </cell>
        </row>
        <row r="27">
          <cell r="G27" t="str">
            <v>Elektronikoperatør</v>
          </cell>
          <cell r="H27">
            <v>3</v>
          </cell>
          <cell r="I27">
            <v>8</v>
          </cell>
          <cell r="J27">
            <v>7</v>
          </cell>
          <cell r="K27">
            <v>14</v>
          </cell>
        </row>
        <row r="28">
          <cell r="G28" t="str">
            <v>Entreprenør- og landbrugsmaskinuddannelsen</v>
          </cell>
          <cell r="H28">
            <v>174</v>
          </cell>
          <cell r="I28">
            <v>193</v>
          </cell>
          <cell r="J28">
            <v>258</v>
          </cell>
          <cell r="K28">
            <v>196</v>
          </cell>
        </row>
        <row r="29">
          <cell r="G29" t="str">
            <v>Ernæringsassistent</v>
          </cell>
          <cell r="H29">
            <v>372</v>
          </cell>
          <cell r="I29">
            <v>574</v>
          </cell>
          <cell r="J29">
            <v>552</v>
          </cell>
          <cell r="K29">
            <v>405</v>
          </cell>
        </row>
        <row r="30">
          <cell r="G30" t="str">
            <v>Eventkoordinator</v>
          </cell>
          <cell r="H30">
            <v>172</v>
          </cell>
          <cell r="I30">
            <v>246</v>
          </cell>
          <cell r="J30">
            <v>154</v>
          </cell>
          <cell r="K30">
            <v>148</v>
          </cell>
        </row>
        <row r="31">
          <cell r="G31" t="str">
            <v>Film- og TV produktionsuddannelse</v>
          </cell>
          <cell r="H31">
            <v>120</v>
          </cell>
          <cell r="I31">
            <v>125</v>
          </cell>
          <cell r="J31">
            <v>106</v>
          </cell>
          <cell r="K31">
            <v>113</v>
          </cell>
        </row>
        <row r="32">
          <cell r="G32" t="str">
            <v>Finansuddannelsen</v>
          </cell>
          <cell r="H32">
            <v>5</v>
          </cell>
          <cell r="J32">
            <v>4</v>
          </cell>
          <cell r="K32">
            <v>11</v>
          </cell>
        </row>
        <row r="33">
          <cell r="G33" t="str">
            <v>Finmekaniker</v>
          </cell>
          <cell r="H33">
            <v>82</v>
          </cell>
          <cell r="I33">
            <v>83</v>
          </cell>
          <cell r="J33">
            <v>70</v>
          </cell>
          <cell r="K33">
            <v>68</v>
          </cell>
        </row>
        <row r="34">
          <cell r="G34" t="str">
            <v>Fitnessinstruktør</v>
          </cell>
          <cell r="H34">
            <v>53</v>
          </cell>
          <cell r="I34">
            <v>75</v>
          </cell>
          <cell r="J34">
            <v>53</v>
          </cell>
          <cell r="K34">
            <v>48</v>
          </cell>
        </row>
        <row r="35">
          <cell r="G35" t="str">
            <v>Flytekniker</v>
          </cell>
          <cell r="H35">
            <v>63</v>
          </cell>
          <cell r="I35">
            <v>65</v>
          </cell>
          <cell r="J35">
            <v>47</v>
          </cell>
          <cell r="K35">
            <v>47</v>
          </cell>
        </row>
        <row r="36">
          <cell r="G36" t="str">
            <v>Forsyningsoperatør</v>
          </cell>
          <cell r="H36">
            <v>17</v>
          </cell>
          <cell r="I36">
            <v>13</v>
          </cell>
          <cell r="J36">
            <v>34</v>
          </cell>
          <cell r="K36">
            <v>14</v>
          </cell>
        </row>
        <row r="37">
          <cell r="G37" t="str">
            <v>Fotograf</v>
          </cell>
          <cell r="H37">
            <v>101</v>
          </cell>
          <cell r="I37">
            <v>104</v>
          </cell>
          <cell r="J37">
            <v>79</v>
          </cell>
          <cell r="K37">
            <v>80</v>
          </cell>
        </row>
        <row r="38">
          <cell r="G38" t="str">
            <v>Frisør</v>
          </cell>
          <cell r="H38">
            <v>484</v>
          </cell>
          <cell r="I38">
            <v>525</v>
          </cell>
          <cell r="J38">
            <v>480</v>
          </cell>
          <cell r="K38">
            <v>460</v>
          </cell>
        </row>
        <row r="39">
          <cell r="G39" t="str">
            <v>Gartner</v>
          </cell>
          <cell r="H39">
            <v>266</v>
          </cell>
          <cell r="I39">
            <v>316</v>
          </cell>
          <cell r="J39">
            <v>290</v>
          </cell>
          <cell r="K39">
            <v>182</v>
          </cell>
        </row>
        <row r="40">
          <cell r="G40" t="str">
            <v>Gastronom</v>
          </cell>
          <cell r="H40">
            <v>1647</v>
          </cell>
          <cell r="I40">
            <v>1502</v>
          </cell>
          <cell r="J40">
            <v>1387</v>
          </cell>
          <cell r="K40">
            <v>1101</v>
          </cell>
        </row>
        <row r="41">
          <cell r="G41" t="str">
            <v>Glarmester</v>
          </cell>
          <cell r="H41">
            <v>29</v>
          </cell>
          <cell r="I41">
            <v>24</v>
          </cell>
          <cell r="J41">
            <v>26</v>
          </cell>
          <cell r="K41">
            <v>23</v>
          </cell>
        </row>
        <row r="42">
          <cell r="G42" t="str">
            <v>Gourmetslagter</v>
          </cell>
          <cell r="H42">
            <v>243</v>
          </cell>
          <cell r="I42">
            <v>246</v>
          </cell>
          <cell r="J42">
            <v>217</v>
          </cell>
          <cell r="K42">
            <v>159</v>
          </cell>
        </row>
        <row r="43">
          <cell r="G43" t="str">
            <v>Grafisk tekniker</v>
          </cell>
          <cell r="H43">
            <v>51</v>
          </cell>
          <cell r="I43">
            <v>54</v>
          </cell>
          <cell r="J43">
            <v>75</v>
          </cell>
          <cell r="K43">
            <v>47</v>
          </cell>
        </row>
        <row r="44">
          <cell r="G44" t="str">
            <v>Greenkeeper</v>
          </cell>
          <cell r="H44">
            <v>27</v>
          </cell>
          <cell r="I44">
            <v>27</v>
          </cell>
          <cell r="J44">
            <v>24</v>
          </cell>
          <cell r="K44">
            <v>22</v>
          </cell>
        </row>
        <row r="45">
          <cell r="G45" t="str">
            <v>Guld- og sølvsmedeuddannelsen</v>
          </cell>
          <cell r="H45">
            <v>41</v>
          </cell>
          <cell r="I45">
            <v>38</v>
          </cell>
          <cell r="J45">
            <v>45</v>
          </cell>
          <cell r="K45">
            <v>43</v>
          </cell>
        </row>
        <row r="46">
          <cell r="G46" t="str">
            <v>Handelsuddannelse</v>
          </cell>
          <cell r="H46">
            <v>3424</v>
          </cell>
          <cell r="I46">
            <v>3301</v>
          </cell>
          <cell r="J46">
            <v>2805</v>
          </cell>
          <cell r="K46">
            <v>2338</v>
          </cell>
        </row>
        <row r="47">
          <cell r="G47" t="str">
            <v>Havne- og terminaluddannelse</v>
          </cell>
        </row>
        <row r="48">
          <cell r="G48" t="str">
            <v>Hospitalsteknisk assistent</v>
          </cell>
          <cell r="H48">
            <v>107</v>
          </cell>
          <cell r="I48">
            <v>68</v>
          </cell>
          <cell r="J48">
            <v>66</v>
          </cell>
          <cell r="K48">
            <v>65</v>
          </cell>
        </row>
        <row r="49">
          <cell r="G49" t="str">
            <v>Industrioperatør</v>
          </cell>
          <cell r="H49">
            <v>367</v>
          </cell>
          <cell r="I49">
            <v>477</v>
          </cell>
          <cell r="J49">
            <v>408</v>
          </cell>
          <cell r="K49">
            <v>408</v>
          </cell>
        </row>
        <row r="50">
          <cell r="G50" t="str">
            <v>Industritekniker</v>
          </cell>
          <cell r="H50">
            <v>548</v>
          </cell>
          <cell r="I50">
            <v>486</v>
          </cell>
          <cell r="J50">
            <v>398</v>
          </cell>
          <cell r="K50">
            <v>352</v>
          </cell>
        </row>
        <row r="51">
          <cell r="G51" t="str">
            <v>Karrosseriteknikeruddannelsen</v>
          </cell>
          <cell r="H51">
            <v>92</v>
          </cell>
          <cell r="I51">
            <v>82</v>
          </cell>
          <cell r="J51">
            <v>97</v>
          </cell>
          <cell r="K51">
            <v>99</v>
          </cell>
        </row>
        <row r="52">
          <cell r="G52" t="str">
            <v>Kontoruddannelse (lukket 1.8.2022)</v>
          </cell>
          <cell r="H52">
            <v>4318</v>
          </cell>
          <cell r="I52">
            <v>3739</v>
          </cell>
          <cell r="J52">
            <v>3383</v>
          </cell>
          <cell r="K52">
            <v>2408</v>
          </cell>
        </row>
        <row r="53">
          <cell r="G53" t="str">
            <v>Kosmetiker</v>
          </cell>
          <cell r="H53">
            <v>101</v>
          </cell>
          <cell r="I53">
            <v>116</v>
          </cell>
          <cell r="J53">
            <v>121</v>
          </cell>
          <cell r="K53">
            <v>106</v>
          </cell>
        </row>
        <row r="54">
          <cell r="G54" t="str">
            <v>Kranfører</v>
          </cell>
          <cell r="H54">
            <v>16</v>
          </cell>
          <cell r="I54">
            <v>12</v>
          </cell>
          <cell r="J54">
            <v>9</v>
          </cell>
          <cell r="K54">
            <v>3</v>
          </cell>
        </row>
        <row r="55">
          <cell r="G55" t="str">
            <v>Køletekniker</v>
          </cell>
          <cell r="H55">
            <v>87</v>
          </cell>
          <cell r="I55">
            <v>74</v>
          </cell>
          <cell r="J55">
            <v>88</v>
          </cell>
          <cell r="K55">
            <v>94</v>
          </cell>
        </row>
        <row r="56">
          <cell r="G56" t="str">
            <v xml:space="preserve">Tandtekniker </v>
          </cell>
          <cell r="H56">
            <v>20</v>
          </cell>
          <cell r="I56">
            <v>29</v>
          </cell>
          <cell r="J56">
            <v>42</v>
          </cell>
          <cell r="K56">
            <v>20</v>
          </cell>
        </row>
        <row r="57">
          <cell r="G57" t="str">
            <v>Lager- og terminaluddannelse</v>
          </cell>
          <cell r="H57">
            <v>471</v>
          </cell>
          <cell r="I57">
            <v>459</v>
          </cell>
          <cell r="J57">
            <v>426</v>
          </cell>
          <cell r="K57">
            <v>371</v>
          </cell>
        </row>
        <row r="58">
          <cell r="G58" t="str">
            <v>Landbrugsuddannelsen</v>
          </cell>
          <cell r="H58">
            <v>1164</v>
          </cell>
          <cell r="I58">
            <v>1161</v>
          </cell>
          <cell r="J58">
            <v>1183</v>
          </cell>
          <cell r="K58">
            <v>951</v>
          </cell>
        </row>
        <row r="59">
          <cell r="G59" t="str">
            <v>Lastvognsmekaniker</v>
          </cell>
          <cell r="H59">
            <v>162</v>
          </cell>
          <cell r="I59">
            <v>145</v>
          </cell>
          <cell r="J59">
            <v>153</v>
          </cell>
          <cell r="K59">
            <v>155</v>
          </cell>
        </row>
        <row r="60">
          <cell r="G60" t="str">
            <v>Lufthavnsuddannelsen</v>
          </cell>
          <cell r="H60">
            <v>68</v>
          </cell>
          <cell r="I60">
            <v>45</v>
          </cell>
          <cell r="J60">
            <v>26</v>
          </cell>
          <cell r="K60">
            <v>35</v>
          </cell>
        </row>
        <row r="61">
          <cell r="G61" t="str">
            <v>Maritime håndværksfag</v>
          </cell>
          <cell r="H61">
            <v>43</v>
          </cell>
          <cell r="I61">
            <v>57</v>
          </cell>
          <cell r="J61">
            <v>66</v>
          </cell>
          <cell r="K61">
            <v>45</v>
          </cell>
        </row>
        <row r="62">
          <cell r="G62" t="str">
            <v>Maskinsnedker mv.</v>
          </cell>
          <cell r="H62">
            <v>113</v>
          </cell>
          <cell r="I62">
            <v>142</v>
          </cell>
          <cell r="J62">
            <v>124</v>
          </cell>
          <cell r="K62">
            <v>125</v>
          </cell>
        </row>
        <row r="63">
          <cell r="G63" t="str">
            <v>Mediegrafiker</v>
          </cell>
          <cell r="H63">
            <v>168</v>
          </cell>
          <cell r="I63">
            <v>157</v>
          </cell>
          <cell r="J63">
            <v>165</v>
          </cell>
          <cell r="K63">
            <v>173</v>
          </cell>
        </row>
        <row r="64">
          <cell r="G64" t="str">
            <v>Mejerist</v>
          </cell>
          <cell r="H64">
            <v>119</v>
          </cell>
          <cell r="I64">
            <v>173</v>
          </cell>
          <cell r="J64">
            <v>172</v>
          </cell>
          <cell r="K64">
            <v>103</v>
          </cell>
        </row>
        <row r="65">
          <cell r="G65" t="str">
            <v>Murer</v>
          </cell>
          <cell r="H65">
            <v>861</v>
          </cell>
          <cell r="I65">
            <v>872</v>
          </cell>
          <cell r="J65">
            <v>882</v>
          </cell>
          <cell r="K65">
            <v>736</v>
          </cell>
        </row>
        <row r="66">
          <cell r="G66" t="str">
            <v>Møbelsnedker og orgelbygger</v>
          </cell>
          <cell r="H66">
            <v>152</v>
          </cell>
          <cell r="I66">
            <v>141</v>
          </cell>
          <cell r="J66">
            <v>145</v>
          </cell>
          <cell r="K66">
            <v>141</v>
          </cell>
        </row>
        <row r="67">
          <cell r="G67" t="str">
            <v>Ortopædist</v>
          </cell>
          <cell r="H67">
            <v>7</v>
          </cell>
          <cell r="I67">
            <v>9</v>
          </cell>
          <cell r="J67">
            <v>10</v>
          </cell>
          <cell r="K67">
            <v>9</v>
          </cell>
        </row>
        <row r="68">
          <cell r="G68" t="str">
            <v>Overfladebehandler</v>
          </cell>
          <cell r="H68">
            <v>17</v>
          </cell>
          <cell r="I68">
            <v>21</v>
          </cell>
          <cell r="J68">
            <v>16</v>
          </cell>
          <cell r="K68">
            <v>14</v>
          </cell>
        </row>
        <row r="69">
          <cell r="G69" t="str">
            <v>Personvognsmekaniker</v>
          </cell>
          <cell r="H69">
            <v>1669</v>
          </cell>
          <cell r="I69">
            <v>1835</v>
          </cell>
          <cell r="J69">
            <v>1932</v>
          </cell>
          <cell r="K69">
            <v>1620</v>
          </cell>
        </row>
        <row r="70">
          <cell r="G70" t="str">
            <v>Plastmager</v>
          </cell>
          <cell r="H70">
            <v>77</v>
          </cell>
          <cell r="I70">
            <v>66</v>
          </cell>
          <cell r="J70">
            <v>61</v>
          </cell>
          <cell r="K70">
            <v>57</v>
          </cell>
        </row>
        <row r="71">
          <cell r="G71" t="str">
            <v>Procesoperatør</v>
          </cell>
          <cell r="H71">
            <v>308</v>
          </cell>
          <cell r="I71">
            <v>310</v>
          </cell>
          <cell r="J71">
            <v>331</v>
          </cell>
          <cell r="K71">
            <v>342</v>
          </cell>
        </row>
        <row r="72">
          <cell r="G72" t="str">
            <v>Produktions- og montageuddannelsen</v>
          </cell>
          <cell r="H72">
            <v>71</v>
          </cell>
          <cell r="I72">
            <v>60</v>
          </cell>
          <cell r="J72">
            <v>32</v>
          </cell>
          <cell r="K72">
            <v>45</v>
          </cell>
        </row>
        <row r="73">
          <cell r="G73" t="str">
            <v>Produktør</v>
          </cell>
          <cell r="H73">
            <v>6</v>
          </cell>
          <cell r="J73">
            <v>7</v>
          </cell>
          <cell r="K73">
            <v>11</v>
          </cell>
        </row>
        <row r="74">
          <cell r="G74" t="str">
            <v>Receptionist</v>
          </cell>
          <cell r="H74">
            <v>184</v>
          </cell>
          <cell r="I74">
            <v>199</v>
          </cell>
          <cell r="J74">
            <v>162</v>
          </cell>
          <cell r="K74">
            <v>139</v>
          </cell>
        </row>
        <row r="75">
          <cell r="G75" t="str">
            <v>Serviceassistent</v>
          </cell>
          <cell r="H75">
            <v>315</v>
          </cell>
          <cell r="I75">
            <v>366</v>
          </cell>
          <cell r="J75">
            <v>348</v>
          </cell>
          <cell r="K75">
            <v>260</v>
          </cell>
        </row>
        <row r="76">
          <cell r="G76" t="str">
            <v>Sikkerhedsvagt</v>
          </cell>
          <cell r="H76">
            <v>225</v>
          </cell>
          <cell r="I76">
            <v>213</v>
          </cell>
          <cell r="J76">
            <v>162</v>
          </cell>
          <cell r="K76">
            <v>109</v>
          </cell>
        </row>
        <row r="77">
          <cell r="G77" t="str">
            <v>Skibsmontør</v>
          </cell>
          <cell r="H77">
            <v>58</v>
          </cell>
          <cell r="I77">
            <v>56</v>
          </cell>
          <cell r="J77">
            <v>78</v>
          </cell>
          <cell r="K77">
            <v>54</v>
          </cell>
        </row>
        <row r="78">
          <cell r="G78" t="str">
            <v>Skiltetekniker</v>
          </cell>
          <cell r="H78">
            <v>11</v>
          </cell>
          <cell r="I78">
            <v>20</v>
          </cell>
          <cell r="J78">
            <v>73</v>
          </cell>
          <cell r="K78">
            <v>46</v>
          </cell>
        </row>
        <row r="79">
          <cell r="G79" t="str">
            <v>Skorstensfejer</v>
          </cell>
          <cell r="H79">
            <v>19</v>
          </cell>
          <cell r="I79">
            <v>16</v>
          </cell>
          <cell r="J79">
            <v>8</v>
          </cell>
          <cell r="K79">
            <v>11</v>
          </cell>
        </row>
        <row r="80">
          <cell r="G80" t="str">
            <v>Skov- og naturtekniker</v>
          </cell>
          <cell r="H80">
            <v>81</v>
          </cell>
          <cell r="I80">
            <v>74</v>
          </cell>
          <cell r="J80">
            <v>71</v>
          </cell>
          <cell r="K80">
            <v>68</v>
          </cell>
        </row>
        <row r="81">
          <cell r="G81" t="str">
            <v>Slagter</v>
          </cell>
          <cell r="H81">
            <v>32</v>
          </cell>
          <cell r="I81">
            <v>34</v>
          </cell>
          <cell r="J81">
            <v>16</v>
          </cell>
          <cell r="K81">
            <v>33</v>
          </cell>
        </row>
        <row r="82">
          <cell r="G82" t="str">
            <v>Smedeuddannelse</v>
          </cell>
          <cell r="H82">
            <v>891</v>
          </cell>
          <cell r="I82">
            <v>862</v>
          </cell>
          <cell r="J82">
            <v>771</v>
          </cell>
          <cell r="K82">
            <v>699</v>
          </cell>
        </row>
        <row r="83">
          <cell r="G83" t="str">
            <v>Social- og sundhedsassistent</v>
          </cell>
          <cell r="H83">
            <v>4368</v>
          </cell>
          <cell r="I83">
            <v>4612</v>
          </cell>
          <cell r="J83">
            <v>4294</v>
          </cell>
          <cell r="K83">
            <v>3876</v>
          </cell>
        </row>
        <row r="84">
          <cell r="G84" t="str">
            <v>Social- og sundhedshjælper</v>
          </cell>
          <cell r="H84">
            <v>2513</v>
          </cell>
          <cell r="I84">
            <v>2890</v>
          </cell>
          <cell r="J84">
            <v>2969</v>
          </cell>
          <cell r="K84">
            <v>2759</v>
          </cell>
        </row>
        <row r="85">
          <cell r="G85" t="str">
            <v>Stenhugger</v>
          </cell>
          <cell r="H85">
            <v>8</v>
          </cell>
          <cell r="I85">
            <v>8</v>
          </cell>
          <cell r="J85">
            <v>6</v>
          </cell>
          <cell r="K85">
            <v>7</v>
          </cell>
        </row>
        <row r="86">
          <cell r="G86" t="str">
            <v>Stukkatør</v>
          </cell>
          <cell r="H86">
            <v>3</v>
          </cell>
          <cell r="K86">
            <v>4</v>
          </cell>
        </row>
        <row r="87">
          <cell r="G87" t="str">
            <v>Støberitekniker</v>
          </cell>
          <cell r="H87">
            <v>4</v>
          </cell>
          <cell r="J87">
            <v>9</v>
          </cell>
          <cell r="K87">
            <v>7</v>
          </cell>
        </row>
        <row r="88">
          <cell r="G88" t="str">
            <v>Tagdækker</v>
          </cell>
          <cell r="H88">
            <v>66</v>
          </cell>
          <cell r="I88">
            <v>71</v>
          </cell>
          <cell r="J88">
            <v>77</v>
          </cell>
          <cell r="K88">
            <v>44</v>
          </cell>
        </row>
        <row r="89">
          <cell r="G89" t="str">
            <v>Tandklinikassistent</v>
          </cell>
          <cell r="H89">
            <v>523</v>
          </cell>
          <cell r="I89">
            <v>659</v>
          </cell>
          <cell r="J89">
            <v>647</v>
          </cell>
          <cell r="K89">
            <v>581</v>
          </cell>
        </row>
        <row r="90">
          <cell r="G90" t="str">
            <v>Tarmrenser</v>
          </cell>
          <cell r="H90">
            <v>26</v>
          </cell>
          <cell r="I90">
            <v>14</v>
          </cell>
          <cell r="J90">
            <v>6</v>
          </cell>
          <cell r="K90">
            <v>20</v>
          </cell>
        </row>
        <row r="91">
          <cell r="G91" t="str">
            <v>Teater-, event- og av-tekniker</v>
          </cell>
          <cell r="H91">
            <v>81</v>
          </cell>
          <cell r="I91">
            <v>67</v>
          </cell>
          <cell r="J91">
            <v>59</v>
          </cell>
          <cell r="K91">
            <v>64</v>
          </cell>
        </row>
        <row r="92">
          <cell r="G92" t="str">
            <v>Teknisk designer</v>
          </cell>
          <cell r="H92">
            <v>336</v>
          </cell>
          <cell r="I92">
            <v>307</v>
          </cell>
          <cell r="J92">
            <v>299</v>
          </cell>
          <cell r="K92">
            <v>235</v>
          </cell>
        </row>
        <row r="93">
          <cell r="G93" t="str">
            <v>Teknisk isolatør</v>
          </cell>
          <cell r="H93">
            <v>30</v>
          </cell>
          <cell r="I93">
            <v>26</v>
          </cell>
          <cell r="J93">
            <v>22</v>
          </cell>
          <cell r="K93">
            <v>20</v>
          </cell>
        </row>
        <row r="94">
          <cell r="G94" t="str">
            <v>Tjener</v>
          </cell>
          <cell r="H94">
            <v>263</v>
          </cell>
          <cell r="I94">
            <v>259</v>
          </cell>
          <cell r="J94">
            <v>221</v>
          </cell>
          <cell r="K94">
            <v>197</v>
          </cell>
        </row>
        <row r="95">
          <cell r="G95" t="str">
            <v>Togklargører</v>
          </cell>
          <cell r="H95">
            <v>4</v>
          </cell>
          <cell r="I95">
            <v>17</v>
          </cell>
          <cell r="J95">
            <v>7</v>
          </cell>
          <cell r="K95">
            <v>12</v>
          </cell>
        </row>
        <row r="96">
          <cell r="G96" t="str">
            <v>Træfagenes byggeuddannelse</v>
          </cell>
          <cell r="H96">
            <v>3226</v>
          </cell>
          <cell r="I96">
            <v>3704</v>
          </cell>
          <cell r="J96">
            <v>3810</v>
          </cell>
          <cell r="K96">
            <v>3584</v>
          </cell>
        </row>
        <row r="97">
          <cell r="G97" t="str">
            <v>Turistbuschauffør</v>
          </cell>
        </row>
        <row r="98">
          <cell r="G98" t="str">
            <v>Urmager</v>
          </cell>
          <cell r="H98">
            <v>33</v>
          </cell>
          <cell r="I98">
            <v>29</v>
          </cell>
          <cell r="J98">
            <v>27</v>
          </cell>
          <cell r="K98">
            <v>36</v>
          </cell>
        </row>
        <row r="99">
          <cell r="G99" t="str">
            <v>Vejgodstransportuddannelse</v>
          </cell>
          <cell r="H99">
            <v>576</v>
          </cell>
          <cell r="I99">
            <v>578</v>
          </cell>
          <cell r="J99">
            <v>556</v>
          </cell>
          <cell r="K99">
            <v>504</v>
          </cell>
        </row>
        <row r="100">
          <cell r="G100" t="str">
            <v>Veterinærsygeplejerske</v>
          </cell>
          <cell r="H100">
            <v>124</v>
          </cell>
          <cell r="I100">
            <v>132</v>
          </cell>
          <cell r="J100">
            <v>149</v>
          </cell>
          <cell r="K100">
            <v>141</v>
          </cell>
        </row>
        <row r="101">
          <cell r="G101" t="str">
            <v>Vognmaler</v>
          </cell>
          <cell r="H101">
            <v>84</v>
          </cell>
          <cell r="I101">
            <v>90</v>
          </cell>
          <cell r="J101">
            <v>84</v>
          </cell>
          <cell r="K101">
            <v>61</v>
          </cell>
        </row>
        <row r="102">
          <cell r="G102" t="str">
            <v>VVS-energiuddannelsen</v>
          </cell>
          <cell r="H102">
            <v>855</v>
          </cell>
          <cell r="I102">
            <v>899</v>
          </cell>
          <cell r="J102">
            <v>1010</v>
          </cell>
          <cell r="K102">
            <v>788</v>
          </cell>
        </row>
        <row r="103">
          <cell r="G103" t="str">
            <v>Værktøjsuddannelsen</v>
          </cell>
          <cell r="H103">
            <v>62</v>
          </cell>
          <cell r="I103">
            <v>66</v>
          </cell>
          <cell r="J103">
            <v>46</v>
          </cell>
          <cell r="K103">
            <v>54</v>
          </cell>
        </row>
        <row r="104">
          <cell r="G104" t="str">
            <v>Webudvikler</v>
          </cell>
          <cell r="H104">
            <v>215</v>
          </cell>
          <cell r="I104">
            <v>199</v>
          </cell>
          <cell r="J104">
            <v>176</v>
          </cell>
          <cell r="K104">
            <v>200</v>
          </cell>
        </row>
        <row r="105">
          <cell r="G105" t="str">
            <v>Hovedtotal</v>
          </cell>
          <cell r="H105">
            <v>45487</v>
          </cell>
          <cell r="I105">
            <v>46583</v>
          </cell>
          <cell r="J105">
            <v>45025</v>
          </cell>
          <cell r="K105">
            <v>38764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6"/>
  <sheetViews>
    <sheetView zoomScale="70" zoomScaleNormal="70" workbookViewId="0">
      <selection activeCell="A4" sqref="A4:G4"/>
    </sheetView>
  </sheetViews>
  <sheetFormatPr defaultColWidth="9.140625" defaultRowHeight="15" x14ac:dyDescent="0.25"/>
  <cols>
    <col min="1" max="2" width="15.7109375" style="4" customWidth="1"/>
    <col min="3" max="3" width="47.5703125" style="4" bestFit="1" customWidth="1"/>
    <col min="4" max="7" width="19.7109375" style="4" customWidth="1"/>
    <col min="8" max="18" width="19.7109375" style="8" customWidth="1"/>
    <col min="19" max="20" width="19.7109375" style="4" customWidth="1"/>
    <col min="21" max="16384" width="9.140625" style="4"/>
  </cols>
  <sheetData>
    <row r="1" spans="1:20" ht="26.25" x14ac:dyDescent="0.4">
      <c r="A1" s="3" t="s">
        <v>182</v>
      </c>
      <c r="B1" s="1"/>
    </row>
    <row r="2" spans="1:20" x14ac:dyDescent="0.25">
      <c r="B2" s="1"/>
    </row>
    <row r="3" spans="1:20" x14ac:dyDescent="0.25">
      <c r="A3" s="2"/>
      <c r="B3" s="2"/>
    </row>
    <row r="4" spans="1:20" ht="122.25" customHeight="1" x14ac:dyDescent="0.25">
      <c r="A4" s="53" t="s">
        <v>184</v>
      </c>
      <c r="B4" s="53"/>
      <c r="C4" s="53"/>
      <c r="D4" s="53"/>
      <c r="E4" s="53"/>
      <c r="F4" s="53"/>
      <c r="G4" s="54"/>
      <c r="H4" s="52" t="s">
        <v>129</v>
      </c>
      <c r="I4" s="52"/>
      <c r="J4" s="52"/>
      <c r="K4" s="52"/>
      <c r="L4" s="52"/>
      <c r="M4" s="52"/>
      <c r="N4" s="52"/>
      <c r="O4" s="52"/>
      <c r="P4" s="52" t="s">
        <v>181</v>
      </c>
      <c r="Q4" s="52"/>
      <c r="R4" s="52"/>
      <c r="S4" s="17"/>
      <c r="T4" s="17"/>
    </row>
    <row r="5" spans="1:20" ht="148.9" customHeight="1" x14ac:dyDescent="0.25">
      <c r="A5" s="19" t="s">
        <v>2</v>
      </c>
      <c r="B5" s="20" t="s">
        <v>155</v>
      </c>
      <c r="C5" s="20" t="s">
        <v>0</v>
      </c>
      <c r="D5" s="20" t="s">
        <v>1</v>
      </c>
      <c r="E5" s="20" t="s">
        <v>156</v>
      </c>
      <c r="F5" s="20" t="s">
        <v>3</v>
      </c>
      <c r="G5" s="20" t="s">
        <v>90</v>
      </c>
      <c r="H5" s="20" t="s">
        <v>172</v>
      </c>
      <c r="I5" s="20" t="s">
        <v>173</v>
      </c>
      <c r="J5" s="20" t="s">
        <v>174</v>
      </c>
      <c r="K5" s="20" t="s">
        <v>128</v>
      </c>
      <c r="L5" s="20" t="s">
        <v>175</v>
      </c>
      <c r="M5" s="20" t="s">
        <v>176</v>
      </c>
      <c r="N5" s="20" t="s">
        <v>177</v>
      </c>
      <c r="O5" s="20" t="s">
        <v>127</v>
      </c>
      <c r="P5" s="20" t="s">
        <v>178</v>
      </c>
      <c r="Q5" s="20" t="s">
        <v>179</v>
      </c>
      <c r="R5" s="20" t="s">
        <v>180</v>
      </c>
      <c r="S5" s="19" t="s">
        <v>4</v>
      </c>
      <c r="T5" s="19" t="s">
        <v>171</v>
      </c>
    </row>
    <row r="6" spans="1:20" x14ac:dyDescent="0.25">
      <c r="A6" s="7" t="s">
        <v>5</v>
      </c>
      <c r="B6" s="21" t="s">
        <v>5</v>
      </c>
      <c r="C6" s="22" t="s">
        <v>84</v>
      </c>
      <c r="D6" s="23">
        <v>1570</v>
      </c>
      <c r="E6" s="17">
        <f>VLOOKUP(D6,[1]_SKP3!$C$1:$D$105,2,FALSE)</f>
        <v>0</v>
      </c>
      <c r="F6" s="6">
        <f>VLOOKUP(C6,'[2]Dimensionering 2023'!$A$5:$E$106,5,FALSE)</f>
        <v>3.1316227173913045E-3</v>
      </c>
      <c r="G6" s="18">
        <f>VLOOKUP(C6,[3]Tilgang!$J$5:$M$103,4,FALSE)</f>
        <v>346</v>
      </c>
      <c r="H6" s="9">
        <f>VLOOKUP(D6,[4]Andel!$I$2:$O$104,4,FALSE)</f>
        <v>0.34397163120567376</v>
      </c>
      <c r="I6" s="9"/>
      <c r="J6" s="9"/>
      <c r="K6" s="9">
        <f>VLOOKUP(D6,[4]Andel!$I$2:$O$104,2,FALSE)+VLOOKUP(D6,[4]Andel!$I$2:$O$104,3,FALSE)</f>
        <v>0.65602836879432624</v>
      </c>
      <c r="L6" s="12">
        <f>VLOOKUP(D6,[4]Antal!$I$2:$O$104,4,FALSE)</f>
        <v>97</v>
      </c>
      <c r="M6" s="12"/>
      <c r="N6" s="12"/>
      <c r="O6" s="12">
        <f>VLOOKUP(D6,[4]Antal!$I$2:$O$104,2,FALSE)+VLOOKUP(D6,[4]Antal!$I$2:$O$104,3,FALSE)</f>
        <v>185</v>
      </c>
      <c r="P6" s="13">
        <f>VLOOKUP(D6,[4]Antal!$I$2:$O$104,4,FALSE)/SUM(VLOOKUP(D6,[4]Antal!$I$2:$O$104,4,FALSE)+VLOOKUP(D6,[4]Antal!$I$2:$O$104,5,FALSE)+VLOOKUP(D6,[4]Antal!$I$2:$O$104,6,FALSE))</f>
        <v>1</v>
      </c>
      <c r="Q6" s="13"/>
      <c r="R6" s="13"/>
      <c r="S6" s="27">
        <f>VLOOKUP(D6,'[5]Indgåede aftaler'!$F$2:$I$103,4,FALSE)</f>
        <v>297</v>
      </c>
      <c r="T6" s="17"/>
    </row>
    <row r="7" spans="1:20" x14ac:dyDescent="0.25">
      <c r="A7" s="7" t="s">
        <v>5</v>
      </c>
      <c r="B7" s="21" t="s">
        <v>7</v>
      </c>
      <c r="C7" s="22" t="s">
        <v>6</v>
      </c>
      <c r="D7" s="23">
        <v>1605</v>
      </c>
      <c r="E7" s="17">
        <f>VLOOKUP(D7,[1]_SKP3!$C$1:$D$105,2,FALSE)</f>
        <v>3.907</v>
      </c>
      <c r="F7" s="6">
        <f>VLOOKUP(C7,'[2]Dimensionering 2023'!$A$5:$E$106,5,FALSE)</f>
        <v>0.12220576533400809</v>
      </c>
      <c r="G7" s="18">
        <f>VLOOKUP(C7,[3]Tilgang!$J$5:$M$103,4,FALSE)</f>
        <v>342</v>
      </c>
      <c r="H7" s="9">
        <f>VLOOKUP(D7,[4]Andel!$I$2:$O$104,4,FALSE)</f>
        <v>0.65205479452054793</v>
      </c>
      <c r="I7" s="9">
        <f>VLOOKUP(D7,[4]Andel!$I$2:$O$104,5,FALSE)</f>
        <v>7.3972602739726029E-2</v>
      </c>
      <c r="J7" s="9"/>
      <c r="K7" s="9">
        <f>VLOOKUP(D7,[4]Andel!$I$2:$O$104,2,FALSE)+VLOOKUP(D7,[4]Andel!$I$2:$O$104,3,FALSE)</f>
        <v>0.27123287671232876</v>
      </c>
      <c r="L7" s="12">
        <f>VLOOKUP(D7,[4]Antal!$I$2:$O$104,4,FALSE)</f>
        <v>238</v>
      </c>
      <c r="M7" s="12">
        <f>VLOOKUP(D7,[4]Antal!$I$2:$O$104,5,FALSE)</f>
        <v>27</v>
      </c>
      <c r="N7" s="12"/>
      <c r="O7" s="12">
        <f>VLOOKUP(D7,[4]Antal!$I$2:$O$104,2,FALSE)+VLOOKUP(D7,[4]Antal!$I$2:$O$104,3,FALSE)</f>
        <v>99</v>
      </c>
      <c r="P7" s="13">
        <f>VLOOKUP(D7,[4]Antal!$I$2:$O$104,4,FALSE)/SUM(VLOOKUP(D7,[4]Antal!$I$2:$O$104,4,FALSE)+VLOOKUP(D7,[4]Antal!$I$2:$O$104,5,FALSE)+VLOOKUP(D7,[4]Antal!$I$2:$O$104,6,FALSE))</f>
        <v>0.89473684210526316</v>
      </c>
      <c r="Q7" s="13">
        <f>VLOOKUP(D7,[4]Antal!$I$2:$O$104,5,FALSE)/SUM(VLOOKUP(D7,[4]Antal!$I$2:$O$104,4,FALSE)+VLOOKUP(D7,[4]Antal!$I$2:$O$104,5,FALSE)+VLOOKUP(D7,[4]Antal!$I$2:$O$104,6,FALSE))</f>
        <v>0.10150375939849623</v>
      </c>
      <c r="R7" s="13"/>
      <c r="S7" s="27">
        <f>VLOOKUP(D7,'[5]Indgåede aftaler'!$F$2:$I$103,4,FALSE)</f>
        <v>421</v>
      </c>
      <c r="T7" s="17">
        <f>VLOOKUP(D7,'[6]Samtlige nøgletal'!$F$2:$I$68,4,FALSE)</f>
        <v>65</v>
      </c>
    </row>
    <row r="8" spans="1:20" x14ac:dyDescent="0.25">
      <c r="A8" s="7" t="s">
        <v>5</v>
      </c>
      <c r="B8" s="21" t="s">
        <v>7</v>
      </c>
      <c r="C8" s="22" t="s">
        <v>130</v>
      </c>
      <c r="D8" s="23">
        <v>1380</v>
      </c>
      <c r="E8" s="17">
        <f>VLOOKUP(D8,[1]_SKP3!$C$1:$D$105,2,FALSE)</f>
        <v>0.59799999999999998</v>
      </c>
      <c r="F8" s="6">
        <f>VLOOKUP(C8,'[2]Dimensionering 2023'!$A$5:$E$106,5,FALSE)</f>
        <v>4.6683438786919836E-2</v>
      </c>
      <c r="G8" s="18">
        <f>VLOOKUP(C8,[3]Tilgang!$J$5:$M$103,4,FALSE)</f>
        <v>369</v>
      </c>
      <c r="H8" s="9">
        <f>VLOOKUP(D8,[4]Andel!$I$2:$O$104,4,FALSE)</f>
        <v>0.81609195402298851</v>
      </c>
      <c r="I8" s="9"/>
      <c r="J8" s="9"/>
      <c r="K8" s="9">
        <f>VLOOKUP(D8,[4]Andel!$I$2:$O$104,2,FALSE)+VLOOKUP(D8,[4]Andel!$I$2:$O$104,3,FALSE)</f>
        <v>0.17471264367816092</v>
      </c>
      <c r="L8" s="12">
        <f>VLOOKUP(D8,[4]Antal!$I$2:$O$104,4,FALSE)</f>
        <v>355</v>
      </c>
      <c r="M8" s="12"/>
      <c r="N8" s="12"/>
      <c r="O8" s="12">
        <f>VLOOKUP(D8,[4]Antal!$I$2:$O$104,2,FALSE)+VLOOKUP(D8,[4]Antal!$I$2:$O$104,3,FALSE)</f>
        <v>76</v>
      </c>
      <c r="P8" s="13">
        <f>VLOOKUP(D8,[4]Antal!$I$2:$O$104,4,FALSE)/SUM(VLOOKUP(D8,[4]Antal!$I$2:$O$104,4,FALSE)+VLOOKUP(D8,[4]Antal!$I$2:$O$104,5,FALSE)+VLOOKUP(D8,[4]Antal!$I$2:$O$104,6,FALSE))</f>
        <v>0.9888579387186629</v>
      </c>
      <c r="Q8" s="13"/>
      <c r="R8" s="13"/>
      <c r="S8" s="27">
        <f>VLOOKUP(D8,'[5]Indgåede aftaler'!$F$2:$I$103,4,FALSE)</f>
        <v>582</v>
      </c>
      <c r="T8" s="17">
        <f>VLOOKUP(D8,'[6]Samtlige nøgletal'!$F$2:$I$68,4,FALSE)</f>
        <v>19</v>
      </c>
    </row>
    <row r="9" spans="1:20" x14ac:dyDescent="0.25">
      <c r="A9" s="7" t="s">
        <v>5</v>
      </c>
      <c r="B9" s="21" t="s">
        <v>7</v>
      </c>
      <c r="C9" s="22" t="s">
        <v>8</v>
      </c>
      <c r="D9" s="23">
        <v>1460</v>
      </c>
      <c r="E9" s="17">
        <f>VLOOKUP(D9,[1]_SKP3!$C$1:$D$105,2,FALSE)</f>
        <v>4.149</v>
      </c>
      <c r="F9" s="6">
        <f>VLOOKUP(C9,'[2]Dimensionering 2023'!$A$5:$E$106,5,FALSE)</f>
        <v>8.2344385657894745E-2</v>
      </c>
      <c r="G9" s="18">
        <v>84</v>
      </c>
      <c r="H9" s="9">
        <f>VLOOKUP(D9,[4]Andel!$I$2:$O$104,4,FALSE)</f>
        <v>0.61627906976744184</v>
      </c>
      <c r="I9" s="9">
        <f>VLOOKUP(D9,[4]Andel!$I$2:$O$104,5,FALSE)</f>
        <v>0.10465116279069768</v>
      </c>
      <c r="J9" s="9"/>
      <c r="K9" s="9">
        <f>VLOOKUP(D9,[4]Andel!$I$2:$O$104,2,FALSE)+VLOOKUP(D9,[4]Andel!$I$2:$O$104,3,FALSE)</f>
        <v>0.26744186046511631</v>
      </c>
      <c r="L9" s="12">
        <f>VLOOKUP(D9,[4]Antal!$I$2:$O$104,4,FALSE)</f>
        <v>53</v>
      </c>
      <c r="M9" s="12">
        <f>VLOOKUP(D9,[4]Antal!$I$2:$O$104,5,FALSE)</f>
        <v>9</v>
      </c>
      <c r="N9" s="12"/>
      <c r="O9" s="12">
        <f>VLOOKUP(D9,[4]Antal!$I$2:$O$104,2,FALSE)+VLOOKUP(D9,[4]Antal!$I$2:$O$104,3,FALSE)</f>
        <v>23</v>
      </c>
      <c r="P9" s="13">
        <f>VLOOKUP(D9,[4]Antal!$I$2:$O$104,4,FALSE)/SUM(VLOOKUP(D9,[4]Antal!$I$2:$O$104,4,FALSE)+VLOOKUP(D9,[4]Antal!$I$2:$O$104,5,FALSE)+VLOOKUP(D9,[4]Antal!$I$2:$O$104,6,FALSE))</f>
        <v>0.84126984126984128</v>
      </c>
      <c r="Q9" s="13">
        <f>VLOOKUP(D9,[4]Antal!$I$2:$O$104,5,FALSE)/SUM(VLOOKUP(D9,[4]Antal!$I$2:$O$104,4,FALSE)+VLOOKUP(D9,[4]Antal!$I$2:$O$104,5,FALSE)+VLOOKUP(D9,[4]Antal!$I$2:$O$104,6,FALSE))</f>
        <v>0.14285714285714285</v>
      </c>
      <c r="R9" s="13"/>
      <c r="S9" s="27">
        <f>VLOOKUP(D9,'[5]Indgåede aftaler'!$F$2:$I$103,4,FALSE)</f>
        <v>95</v>
      </c>
      <c r="T9" s="17">
        <f>VLOOKUP(D9,'[6]Samtlige nøgletal'!$F$2:$I$68,4,FALSE)</f>
        <v>21</v>
      </c>
    </row>
    <row r="10" spans="1:20" x14ac:dyDescent="0.25">
      <c r="A10" s="7" t="s">
        <v>5</v>
      </c>
      <c r="B10" s="21" t="s">
        <v>7</v>
      </c>
      <c r="C10" s="24" t="s">
        <v>131</v>
      </c>
      <c r="D10" s="23">
        <v>1220</v>
      </c>
      <c r="E10" s="17">
        <f>VLOOKUP(D10,[1]_SKP3!$C$1:$D$105,2,FALSE)</f>
        <v>15.701000000000001</v>
      </c>
      <c r="F10" s="6">
        <f>VLOOKUP(C10,'[2]Dimensionering 2023'!$A$5:$E$106,5,FALSE)</f>
        <v>4.7469803629032262E-2</v>
      </c>
      <c r="G10" s="18">
        <f>VLOOKUP(C10,[3]Tilgang!$J$5:$M$103,4,FALSE)</f>
        <v>366</v>
      </c>
      <c r="H10" s="9">
        <f>VLOOKUP(D10,[4]Andel!$I$2:$O$104,4,FALSE)</f>
        <v>0.5112359550561798</v>
      </c>
      <c r="I10" s="9">
        <f>VLOOKUP(D10,[4]Andel!$I$2:$O$104,5,FALSE)</f>
        <v>0.29775280898876405</v>
      </c>
      <c r="J10" s="9">
        <f>VLOOKUP(D10,[4]Andel!$I$2:$O$104,6,FALSE)</f>
        <v>1.4044943820224719E-2</v>
      </c>
      <c r="K10" s="9">
        <f>VLOOKUP(D10,[4]Andel!$I$2:$O$104,2,FALSE)+VLOOKUP(D10,[4]Andel!$I$2:$O$104,3,FALSE)</f>
        <v>0.17696629213483145</v>
      </c>
      <c r="L10" s="12">
        <f>VLOOKUP(D10,[4]Antal!$I$2:$O$104,4,FALSE)</f>
        <v>182</v>
      </c>
      <c r="M10" s="12">
        <f>VLOOKUP(D10,[4]Antal!$I$2:$O$104,5,FALSE)</f>
        <v>106</v>
      </c>
      <c r="N10" s="12">
        <f>VLOOKUP(D10,[4]Antal!$I$2:$O$104,6,FALSE)</f>
        <v>5</v>
      </c>
      <c r="O10" s="12">
        <f>VLOOKUP(D10,[4]Antal!$I$2:$O$104,2,FALSE)+VLOOKUP(D10,[4]Antal!$I$2:$O$104,3,FALSE)</f>
        <v>63</v>
      </c>
      <c r="P10" s="13">
        <f>VLOOKUP(D10,[4]Antal!$I$2:$O$104,4,FALSE)/SUM(VLOOKUP(D10,[4]Antal!$I$2:$O$104,4,FALSE)+VLOOKUP(D10,[4]Antal!$I$2:$O$104,5,FALSE)+VLOOKUP(D10,[4]Antal!$I$2:$O$104,6,FALSE))</f>
        <v>0.62116040955631402</v>
      </c>
      <c r="Q10" s="13">
        <f>VLOOKUP(D10,[4]Antal!$I$2:$O$104,5,FALSE)/SUM(VLOOKUP(D10,[4]Antal!$I$2:$O$104,4,FALSE)+VLOOKUP(D10,[4]Antal!$I$2:$O$104,5,FALSE)+VLOOKUP(D10,[4]Antal!$I$2:$O$104,6,FALSE))</f>
        <v>0.36177474402730375</v>
      </c>
      <c r="R10" s="13">
        <f>VLOOKUP(D10,[4]Antal!$I$2:$O$104,6,FALSE)/SUM(VLOOKUP(D10,[4]Antal!$I$2:$O$104,4,FALSE)+VLOOKUP(D10,[4]Antal!$I$2:$O$104,5,FALSE)+VLOOKUP(D10,[4]Antal!$I$2:$O$104,6,FALSE))</f>
        <v>1.7064846416382253E-2</v>
      </c>
      <c r="S10" s="27">
        <f>VLOOKUP(D10,'[5]Indgåede aftaler'!$F$2:$I$103,4,FALSE)</f>
        <v>316</v>
      </c>
      <c r="T10" s="17">
        <f>VLOOKUP(D10,'[6]Samtlige nøgletal'!$F$2:$I$68,4,FALSE)</f>
        <v>120</v>
      </c>
    </row>
    <row r="11" spans="1:20" x14ac:dyDescent="0.25">
      <c r="A11" s="7" t="s">
        <v>5</v>
      </c>
      <c r="B11" s="21" t="s">
        <v>5</v>
      </c>
      <c r="C11" s="22" t="s">
        <v>9</v>
      </c>
      <c r="D11" s="23">
        <v>1720</v>
      </c>
      <c r="E11" s="17">
        <f>VLOOKUP(D11,[1]_SKP3!$C$1:$D$105,2,FALSE)</f>
        <v>2.4180000000000001</v>
      </c>
      <c r="F11" s="6">
        <f>VLOOKUP(C11,'[2]Dimensionering 2023'!$A$5:$E$106,5,FALSE)</f>
        <v>7.7826042236842113E-2</v>
      </c>
      <c r="G11" s="18">
        <f>VLOOKUP(C11,[3]Tilgang!$J$5:$M$103,4,FALSE)</f>
        <v>411</v>
      </c>
      <c r="H11" s="9">
        <f>VLOOKUP(D11,[4]Andel!$I$2:$O$104,4,FALSE)</f>
        <v>0.4296875</v>
      </c>
      <c r="I11" s="9">
        <f>VLOOKUP(D11,[4]Andel!$I$2:$O$104,5,FALSE)</f>
        <v>4.4270833333333336E-2</v>
      </c>
      <c r="J11" s="9">
        <f>VLOOKUP(D11,[4]Andel!$I$2:$O$104,6,FALSE)</f>
        <v>1.0416666666666666E-2</v>
      </c>
      <c r="K11" s="9">
        <f>VLOOKUP(D11,[4]Andel!$I$2:$O$104,2,FALSE)+VLOOKUP(D11,[4]Andel!$I$2:$O$104,3,FALSE)</f>
        <v>0.515625</v>
      </c>
      <c r="L11" s="12">
        <f>VLOOKUP(D11,[4]Antal!$I$2:$O$104,4,FALSE)</f>
        <v>165</v>
      </c>
      <c r="M11" s="12">
        <f>VLOOKUP(D11,[4]Antal!$I$2:$O$104,5,FALSE)</f>
        <v>17</v>
      </c>
      <c r="N11" s="12">
        <f>VLOOKUP(D11,[4]Antal!$I$2:$O$104,6,FALSE)</f>
        <v>4</v>
      </c>
      <c r="O11" s="12">
        <f>VLOOKUP(D11,[4]Antal!$I$2:$O$104,2,FALSE)+VLOOKUP(D11,[4]Antal!$I$2:$O$104,3,FALSE)</f>
        <v>198</v>
      </c>
      <c r="P11" s="13">
        <f>VLOOKUP(D11,[4]Antal!$I$2:$O$104,4,FALSE)/SUM(VLOOKUP(D11,[4]Antal!$I$2:$O$104,4,FALSE)+VLOOKUP(D11,[4]Antal!$I$2:$O$104,5,FALSE)+VLOOKUP(D11,[4]Antal!$I$2:$O$104,6,FALSE))</f>
        <v>0.88709677419354838</v>
      </c>
      <c r="Q11" s="13">
        <f>VLOOKUP(D11,[4]Antal!$I$2:$O$104,5,FALSE)/SUM(VLOOKUP(D11,[4]Antal!$I$2:$O$104,4,FALSE)+VLOOKUP(D11,[4]Antal!$I$2:$O$104,5,FALSE)+VLOOKUP(D11,[4]Antal!$I$2:$O$104,6,FALSE))</f>
        <v>9.1397849462365593E-2</v>
      </c>
      <c r="R11" s="13">
        <f>VLOOKUP(D11,[4]Antal!$I$2:$O$104,6,FALSE)/SUM(VLOOKUP(D11,[4]Antal!$I$2:$O$104,4,FALSE)+VLOOKUP(D11,[4]Antal!$I$2:$O$104,5,FALSE)+VLOOKUP(D11,[4]Antal!$I$2:$O$104,6,FALSE))</f>
        <v>2.1505376344086023E-2</v>
      </c>
      <c r="S11" s="27">
        <f>VLOOKUP(D11,'[5]Indgåede aftaler'!$F$2:$I$103,4,FALSE)</f>
        <v>358</v>
      </c>
      <c r="T11" s="17">
        <f>VLOOKUP(D11,'[6]Samtlige nøgletal'!$F$2:$I$68,4,FALSE)</f>
        <v>32</v>
      </c>
    </row>
    <row r="12" spans="1:20" s="8" customFormat="1" x14ac:dyDescent="0.25">
      <c r="A12" s="7" t="s">
        <v>7</v>
      </c>
      <c r="B12" s="14" t="s">
        <v>7</v>
      </c>
      <c r="C12" s="24" t="s">
        <v>10</v>
      </c>
      <c r="D12" s="23">
        <v>1820</v>
      </c>
      <c r="E12" s="26">
        <f>VLOOKUP(D12,[1]_SKP3!$C$1:$D$105,2,FALSE)</f>
        <v>25.721</v>
      </c>
      <c r="F12" s="9">
        <f>VLOOKUP(C12,'[2]Dimensionering 2023'!$A$5:$E$106,5,FALSE)</f>
        <v>0.24166849389925379</v>
      </c>
      <c r="G12" s="28">
        <f>VLOOKUP(C12,[3]Tilgang!$J$5:$M$103,4,FALSE)</f>
        <v>50</v>
      </c>
      <c r="H12" s="9">
        <f>VLOOKUP(D12,[4]Andel!$I$2:$O$104,4,FALSE)</f>
        <v>0.61363636363636365</v>
      </c>
      <c r="I12" s="9">
        <f>VLOOKUP(D12,[4]Andel!$I$2:$O$104,5,FALSE)</f>
        <v>0.29545454545454547</v>
      </c>
      <c r="J12" s="9"/>
      <c r="K12" s="9">
        <f>VLOOKUP(D12,[4]Andel!$I$2:$O$104,2,FALSE)+VLOOKUP(D12,[4]Andel!$I$2:$O$104,3,FALSE)</f>
        <v>9.0909090909090912E-2</v>
      </c>
      <c r="L12" s="12">
        <f>VLOOKUP(D12,[4]Antal!$I$2:$O$104,4,FALSE)</f>
        <v>27</v>
      </c>
      <c r="M12" s="12">
        <f>VLOOKUP(D12,[4]Antal!$I$2:$O$104,5,FALSE)</f>
        <v>13</v>
      </c>
      <c r="N12" s="12"/>
      <c r="O12" s="12">
        <f>VLOOKUP(D12,[4]Antal!$I$2:$O$104,2,FALSE)+VLOOKUP(D12,[4]Antal!$I$2:$O$104,3,FALSE)</f>
        <v>4</v>
      </c>
      <c r="P12" s="13">
        <f>VLOOKUP(D12,[4]Antal!$I$2:$O$104,4,FALSE)/SUM(VLOOKUP(D12,[4]Antal!$I$2:$O$104,4,FALSE)+VLOOKUP(D12,[4]Antal!$I$2:$O$104,5,FALSE)+VLOOKUP(D12,[4]Antal!$I$2:$O$104,6,FALSE))</f>
        <v>0.67500000000000004</v>
      </c>
      <c r="Q12" s="13">
        <f>VLOOKUP(D12,[4]Antal!$I$2:$O$104,5,FALSE)/SUM(VLOOKUP(D12,[4]Antal!$I$2:$O$104,4,FALSE)+VLOOKUP(D12,[4]Antal!$I$2:$O$104,5,FALSE)+VLOOKUP(D12,[4]Antal!$I$2:$O$104,6,FALSE))</f>
        <v>0.32500000000000001</v>
      </c>
      <c r="R12" s="13"/>
      <c r="S12" s="7">
        <f>VLOOKUP(D12,'[5]Indgåede aftaler'!$F$2:$I$103,4,FALSE)</f>
        <v>63</v>
      </c>
      <c r="T12" s="26">
        <f>VLOOKUP(D12,'[6]Samtlige nøgletal'!$F$2:$I$68,4,FALSE)</f>
        <v>18</v>
      </c>
    </row>
    <row r="13" spans="1:20" s="8" customFormat="1" x14ac:dyDescent="0.25">
      <c r="A13" s="7" t="s">
        <v>5</v>
      </c>
      <c r="B13" s="14" t="s">
        <v>5</v>
      </c>
      <c r="C13" s="22" t="s">
        <v>11</v>
      </c>
      <c r="D13" s="23">
        <v>1140</v>
      </c>
      <c r="E13" s="26">
        <f>VLOOKUP(D13,[1]_SKP3!$C$1:$D$105,2,FALSE)</f>
        <v>0</v>
      </c>
      <c r="F13" s="9">
        <f>VLOOKUP(C13,'[2]Dimensionering 2023'!$A$5:$E$106,5,FALSE)</f>
        <v>8.3041931026717863E-2</v>
      </c>
      <c r="G13" s="28">
        <f>VLOOKUP(C13,[3]Tilgang!$J$5:$M$103,4,FALSE)</f>
        <v>17</v>
      </c>
      <c r="H13" s="9">
        <f>VLOOKUP(D13,[4]Andel!$I$2:$O$104,4,FALSE)</f>
        <v>0.5625</v>
      </c>
      <c r="I13" s="9"/>
      <c r="J13" s="9"/>
      <c r="K13" s="9">
        <f>VLOOKUP(D13,[4]Andel!$I$2:$O$104,2,FALSE)+VLOOKUP(D13,[4]Andel!$I$2:$O$104,3,FALSE)</f>
        <v>0.4375</v>
      </c>
      <c r="L13" s="12">
        <f>VLOOKUP(D13,[4]Antal!$I$2:$O$104,4,FALSE)</f>
        <v>9</v>
      </c>
      <c r="M13" s="12"/>
      <c r="N13" s="12"/>
      <c r="O13" s="12">
        <f>VLOOKUP(D13,[4]Antal!$I$2:$O$104,2,FALSE)+VLOOKUP(D13,[4]Antal!$I$2:$O$104,3,FALSE)</f>
        <v>7</v>
      </c>
      <c r="P13" s="13">
        <f>VLOOKUP(D13,[4]Antal!$I$2:$O$104,4,FALSE)/SUM(VLOOKUP(D13,[4]Antal!$I$2:$O$104,4,FALSE)+VLOOKUP(D13,[4]Antal!$I$2:$O$104,5,FALSE)+VLOOKUP(D13,[4]Antal!$I$2:$O$104,6,FALSE))</f>
        <v>1</v>
      </c>
      <c r="Q13" s="13"/>
      <c r="R13" s="13"/>
      <c r="S13" s="7">
        <f>VLOOKUP(D13,'[5]Indgåede aftaler'!$F$2:$I$103,4,FALSE)</f>
        <v>17</v>
      </c>
      <c r="T13" s="26"/>
    </row>
    <row r="14" spans="1:20" s="8" customFormat="1" x14ac:dyDescent="0.25">
      <c r="A14" s="7" t="s">
        <v>5</v>
      </c>
      <c r="B14" s="14" t="s">
        <v>5</v>
      </c>
      <c r="C14" s="22" t="s">
        <v>12</v>
      </c>
      <c r="D14" s="23">
        <v>1855</v>
      </c>
      <c r="E14" s="26">
        <f>VLOOKUP(D14,[1]_SKP3!$C$1:$D$105,2,FALSE)</f>
        <v>0</v>
      </c>
      <c r="F14" s="9">
        <f>VLOOKUP(C14,'[2]Dimensionering 2023'!$A$5:$E$106,5,FALSE)</f>
        <v>0.12518293727272728</v>
      </c>
      <c r="G14" s="28">
        <f>VLOOKUP(C14,[3]Tilgang!$J$5:$M$103,4,FALSE)</f>
        <v>54</v>
      </c>
      <c r="H14" s="9">
        <f>VLOOKUP(D14,[4]Andel!$I$2:$O$104,4,FALSE)</f>
        <v>0.44444444444444442</v>
      </c>
      <c r="I14" s="9"/>
      <c r="J14" s="9"/>
      <c r="K14" s="9">
        <f>VLOOKUP(D14,[4]Andel!$I$2:$O$104,2,FALSE)+VLOOKUP(D14,[4]Andel!$I$2:$O$104,3,FALSE)</f>
        <v>0.55555555555555558</v>
      </c>
      <c r="L14" s="12">
        <f>VLOOKUP(D14,[4]Antal!$I$2:$O$104,4,FALSE)</f>
        <v>24</v>
      </c>
      <c r="M14" s="12"/>
      <c r="N14" s="12"/>
      <c r="O14" s="12">
        <f>VLOOKUP(D14,[4]Antal!$I$2:$O$104,2,FALSE)+VLOOKUP(D14,[4]Antal!$I$2:$O$104,3,FALSE)</f>
        <v>30</v>
      </c>
      <c r="P14" s="13">
        <f>VLOOKUP(D14,[4]Antal!$I$2:$O$104,4,FALSE)/SUM(VLOOKUP(D14,[4]Antal!$I$2:$O$104,4,FALSE)+VLOOKUP(D14,[4]Antal!$I$2:$O$104,5,FALSE)+VLOOKUP(D14,[4]Antal!$I$2:$O$104,6,FALSE))</f>
        <v>1</v>
      </c>
      <c r="Q14" s="13"/>
      <c r="R14" s="13"/>
      <c r="S14" s="7">
        <f>VLOOKUP(D14,'[5]Indgåede aftaler'!$F$2:$I$103,4,FALSE)</f>
        <v>45</v>
      </c>
      <c r="T14" s="26"/>
    </row>
    <row r="15" spans="1:20" s="8" customFormat="1" x14ac:dyDescent="0.25">
      <c r="A15" s="7" t="s">
        <v>5</v>
      </c>
      <c r="B15" s="14" t="s">
        <v>5</v>
      </c>
      <c r="C15" s="22" t="s">
        <v>13</v>
      </c>
      <c r="D15" s="23">
        <v>382</v>
      </c>
      <c r="E15" s="26">
        <f>VLOOKUP(D15,[1]_SKP3!$C$1:$D$105,2,FALSE)</f>
        <v>0</v>
      </c>
      <c r="F15" s="9">
        <f>VLOOKUP(C15,'[2]Dimensionering 2023'!$A$5:$E$106,5,FALSE)</f>
        <v>6.0585521259259263E-2</v>
      </c>
      <c r="G15" s="28">
        <f>VLOOKUP(C15,[3]Tilgang!$J$5:$M$103,4,FALSE)</f>
        <v>21</v>
      </c>
      <c r="H15" s="9">
        <f>VLOOKUP(D15,[4]Andel!$I$2:$O$104,4,FALSE)</f>
        <v>0.64</v>
      </c>
      <c r="I15" s="9"/>
      <c r="J15" s="9"/>
      <c r="K15" s="9">
        <f>VLOOKUP(D15,[4]Andel!$I$2:$O$104,2,FALSE)+VLOOKUP(D15,[4]Andel!$I$2:$O$104,3,FALSE)</f>
        <v>0.36</v>
      </c>
      <c r="L15" s="12">
        <f>VLOOKUP(D15,[4]Antal!$I$2:$O$104,4,FALSE)</f>
        <v>16</v>
      </c>
      <c r="M15" s="12"/>
      <c r="N15" s="12"/>
      <c r="O15" s="12">
        <f>VLOOKUP(D15,[4]Antal!$I$2:$O$104,2,FALSE)+VLOOKUP(D15,[4]Antal!$I$2:$O$104,3,FALSE)</f>
        <v>9</v>
      </c>
      <c r="P15" s="13">
        <f>VLOOKUP(D15,[4]Antal!$I$2:$O$104,4,FALSE)/SUM(VLOOKUP(D15,[4]Antal!$I$2:$O$104,4,FALSE)+VLOOKUP(D15,[4]Antal!$I$2:$O$104,5,FALSE)+VLOOKUP(D15,[4]Antal!$I$2:$O$104,6,FALSE))</f>
        <v>1</v>
      </c>
      <c r="Q15" s="13"/>
      <c r="R15" s="13"/>
      <c r="S15" s="7">
        <f>VLOOKUP(D15,'[5]Indgåede aftaler'!$F$2:$I$103,4,FALSE)</f>
        <v>271</v>
      </c>
      <c r="T15" s="26"/>
    </row>
    <row r="16" spans="1:20" s="46" customFormat="1" x14ac:dyDescent="0.25">
      <c r="A16" s="34"/>
      <c r="B16" s="47"/>
      <c r="C16" s="36" t="s">
        <v>79</v>
      </c>
      <c r="D16" s="37">
        <v>1435</v>
      </c>
      <c r="E16" s="46" t="e">
        <f>VLOOKUP(D16,[1]_SKP3!$C$1:$D$105,2,FALSE)</f>
        <v>#N/A</v>
      </c>
      <c r="F16" s="41" t="e">
        <f>VLOOKUP(C16,'[2]Dimensionering 2023'!$A$5:$E$106,5,FALSE)</f>
        <v>#N/A</v>
      </c>
      <c r="G16" s="48" t="e">
        <f>VLOOKUP(C16,[3]Tilgang!$J$5:$M$103,4,FALSE)</f>
        <v>#N/A</v>
      </c>
      <c r="H16" s="41"/>
      <c r="I16" s="41"/>
      <c r="J16" s="41"/>
      <c r="K16" s="41"/>
      <c r="L16" s="49"/>
      <c r="M16" s="49"/>
      <c r="N16" s="49"/>
      <c r="O16" s="49"/>
      <c r="P16" s="43"/>
      <c r="Q16" s="43"/>
      <c r="R16" s="43"/>
      <c r="S16" s="34" t="e">
        <f>VLOOKUP(D16,'[5]Indgåede aftaler'!$F$2:$I$103,4,FALSE)</f>
        <v>#N/A</v>
      </c>
      <c r="T16" s="46" t="e">
        <f>VLOOKUP(D16,'[6]Samtlige nøgletal'!$F$2:$I$68,4,FALSE)</f>
        <v>#N/A</v>
      </c>
    </row>
    <row r="17" spans="1:20" s="8" customFormat="1" x14ac:dyDescent="0.25">
      <c r="A17" s="7" t="s">
        <v>5</v>
      </c>
      <c r="B17" s="14" t="s">
        <v>7</v>
      </c>
      <c r="C17" s="22" t="s">
        <v>14</v>
      </c>
      <c r="D17" s="23">
        <v>1450</v>
      </c>
      <c r="E17" s="26">
        <f>VLOOKUP(D17,[1]_SKP3!$C$1:$D$105,2,FALSE)</f>
        <v>6.6890000000000001</v>
      </c>
      <c r="F17" s="9">
        <f>VLOOKUP(C17,'[2]Dimensionering 2023'!$A$5:$E$106,5,FALSE)</f>
        <v>0.105941829505988</v>
      </c>
      <c r="G17" s="28">
        <f>VLOOKUP(C17,[3]Tilgang!$J$5:$M$103,4,FALSE)</f>
        <v>866</v>
      </c>
      <c r="H17" s="9">
        <f>VLOOKUP(D17,[4]Andel!$I$2:$O$104,4,FALSE)</f>
        <v>0.59644322845417241</v>
      </c>
      <c r="I17" s="9">
        <f>VLOOKUP(D17,[4]Andel!$I$2:$O$104,5,FALSE)</f>
        <v>9.575923392612859E-2</v>
      </c>
      <c r="J17" s="9">
        <f>VLOOKUP(D17,[4]Andel!$I$2:$O$104,6,FALSE)</f>
        <v>1.3679890560875513E-2</v>
      </c>
      <c r="K17" s="9">
        <f>VLOOKUP(D17,[4]Andel!$I$2:$O$104,2,FALSE)+VLOOKUP(D17,[4]Andel!$I$2:$O$104,3,FALSE)</f>
        <v>0.29411764705882354</v>
      </c>
      <c r="L17" s="12">
        <f>VLOOKUP(D17,[4]Antal!$I$2:$O$104,4,FALSE)</f>
        <v>436</v>
      </c>
      <c r="M17" s="12">
        <f>VLOOKUP(D17,[4]Antal!$I$2:$O$104,5,FALSE)</f>
        <v>70</v>
      </c>
      <c r="N17" s="12">
        <f>VLOOKUP(D17,[4]Antal!$I$2:$O$104,6,FALSE)</f>
        <v>10</v>
      </c>
      <c r="O17" s="12">
        <f>VLOOKUP(D17,[4]Antal!$I$2:$O$104,2,FALSE)+VLOOKUP(D17,[4]Antal!$I$2:$O$104,3,FALSE)</f>
        <v>215</v>
      </c>
      <c r="P17" s="13">
        <f>VLOOKUP(D17,[4]Antal!$I$2:$O$104,4,FALSE)/SUM(VLOOKUP(D17,[4]Antal!$I$2:$O$104,4,FALSE)+VLOOKUP(D17,[4]Antal!$I$2:$O$104,5,FALSE)+VLOOKUP(D17,[4]Antal!$I$2:$O$104,6,FALSE))</f>
        <v>0.84496124031007747</v>
      </c>
      <c r="Q17" s="13">
        <f>VLOOKUP(D17,[4]Antal!$I$2:$O$104,5,FALSE)/SUM(VLOOKUP(D17,[4]Antal!$I$2:$O$104,4,FALSE)+VLOOKUP(D17,[4]Antal!$I$2:$O$104,5,FALSE)+VLOOKUP(D17,[4]Antal!$I$2:$O$104,6,FALSE))</f>
        <v>0.13565891472868216</v>
      </c>
      <c r="R17" s="13">
        <f>VLOOKUP(D17,[4]Antal!$I$2:$O$104,6,FALSE)/SUM(VLOOKUP(D17,[4]Antal!$I$2:$O$104,4,FALSE)+VLOOKUP(D17,[4]Antal!$I$2:$O$104,5,FALSE)+VLOOKUP(D17,[4]Antal!$I$2:$O$104,6,FALSE))</f>
        <v>1.937984496124031E-2</v>
      </c>
      <c r="S17" s="7">
        <f>VLOOKUP(D17,'[5]Indgåede aftaler'!$F$2:$I$103,4,FALSE)</f>
        <v>892</v>
      </c>
      <c r="T17" s="26">
        <f>VLOOKUP(D17,'[6]Samtlige nøgletal'!$F$2:$I$68,4,FALSE)</f>
        <v>138</v>
      </c>
    </row>
    <row r="18" spans="1:20" s="8" customFormat="1" x14ac:dyDescent="0.25">
      <c r="A18" s="7" t="s">
        <v>5</v>
      </c>
      <c r="B18" s="14" t="s">
        <v>7</v>
      </c>
      <c r="C18" s="22" t="s">
        <v>132</v>
      </c>
      <c r="D18" s="23">
        <v>1411</v>
      </c>
      <c r="E18" s="26">
        <f>VLOOKUP(D18,[1]_SKP3!$C$1:$D$105,2,FALSE)</f>
        <v>23.933</v>
      </c>
      <c r="F18" s="9">
        <f>VLOOKUP(C18,'[2]Dimensionering 2023'!$A$5:$E$106,5,FALSE)</f>
        <v>7.8403323512931028E-2</v>
      </c>
      <c r="G18" s="28">
        <f>VLOOKUP(C18,[3]Tilgang!$J$5:$M$103,4,FALSE)</f>
        <v>406</v>
      </c>
      <c r="H18" s="9">
        <f>VLOOKUP(D18,[4]Andel!$I$2:$O$104,4,FALSE)</f>
        <v>0.44386422976501305</v>
      </c>
      <c r="I18" s="9">
        <f>VLOOKUP(D18,[4]Andel!$I$2:$O$104,5,FALSE)</f>
        <v>0.25587467362924282</v>
      </c>
      <c r="J18" s="9">
        <f>VLOOKUP(D18,[4]Andel!$I$2:$O$104,6,FALSE)</f>
        <v>1.5665796344647518E-2</v>
      </c>
      <c r="K18" s="9">
        <f>VLOOKUP(D18,[4]Andel!$I$2:$O$104,2,FALSE)+VLOOKUP(D18,[4]Andel!$I$2:$O$104,3,FALSE)</f>
        <v>0.28459530026109658</v>
      </c>
      <c r="L18" s="12">
        <f>VLOOKUP(D18,[4]Antal!$I$2:$O$104,4,FALSE)</f>
        <v>170</v>
      </c>
      <c r="M18" s="12">
        <f>VLOOKUP(D18,[4]Antal!$I$2:$O$104,5,FALSE)</f>
        <v>98</v>
      </c>
      <c r="N18" s="12">
        <f>VLOOKUP(D18,[4]Antal!$I$2:$O$104,6,FALSE)</f>
        <v>6</v>
      </c>
      <c r="O18" s="12">
        <f>VLOOKUP(D18,[4]Antal!$I$2:$O$104,2,FALSE)+VLOOKUP(D18,[4]Antal!$I$2:$O$104,3,FALSE)</f>
        <v>109</v>
      </c>
      <c r="P18" s="13">
        <f>VLOOKUP(D18,[4]Antal!$I$2:$O$104,4,FALSE)/SUM(VLOOKUP(D18,[4]Antal!$I$2:$O$104,4,FALSE)+VLOOKUP(D18,[4]Antal!$I$2:$O$104,5,FALSE)+VLOOKUP(D18,[4]Antal!$I$2:$O$104,6,FALSE))</f>
        <v>0.62043795620437958</v>
      </c>
      <c r="Q18" s="13">
        <f>VLOOKUP(D18,[4]Antal!$I$2:$O$104,5,FALSE)/SUM(VLOOKUP(D18,[4]Antal!$I$2:$O$104,4,FALSE)+VLOOKUP(D18,[4]Antal!$I$2:$O$104,5,FALSE)+VLOOKUP(D18,[4]Antal!$I$2:$O$104,6,FALSE))</f>
        <v>0.35766423357664234</v>
      </c>
      <c r="R18" s="13">
        <f>VLOOKUP(D18,[4]Antal!$I$2:$O$104,6,FALSE)/SUM(VLOOKUP(D18,[4]Antal!$I$2:$O$104,4,FALSE)+VLOOKUP(D18,[4]Antal!$I$2:$O$104,5,FALSE)+VLOOKUP(D18,[4]Antal!$I$2:$O$104,6,FALSE))</f>
        <v>2.1897810218978103E-2</v>
      </c>
      <c r="S18" s="7">
        <f>VLOOKUP(D18,'[5]Indgåede aftaler'!$F$2:$I$103,4,FALSE)</f>
        <v>306</v>
      </c>
      <c r="T18" s="26">
        <f>VLOOKUP(D18,'[6]Samtlige nøgletal'!$F$2:$I$68,4,FALSE)</f>
        <v>179</v>
      </c>
    </row>
    <row r="19" spans="1:20" s="8" customFormat="1" x14ac:dyDescent="0.25">
      <c r="A19" s="7" t="s">
        <v>7</v>
      </c>
      <c r="B19" s="14" t="s">
        <v>7</v>
      </c>
      <c r="C19" s="22" t="s">
        <v>15</v>
      </c>
      <c r="D19" s="23">
        <v>59</v>
      </c>
      <c r="E19" s="26">
        <f>VLOOKUP(D19,[1]_SKP3!$C$1:$D$105,2,FALSE)</f>
        <v>0</v>
      </c>
      <c r="F19" s="9">
        <f>VLOOKUP(C19,'[2]Dimensionering 2023'!$A$5:$E$106,5,FALSE)</f>
        <v>8.3041931026717863E-2</v>
      </c>
      <c r="G19" s="28">
        <f>VLOOKUP(C19,[3]Tilgang!$J$5:$M$103,4,FALSE)</f>
        <v>11</v>
      </c>
      <c r="H19" s="9">
        <f>VLOOKUP(D19,[4]Andel!$I$2:$O$104,4,FALSE)</f>
        <v>0.90909090909090906</v>
      </c>
      <c r="I19" s="9"/>
      <c r="J19" s="9"/>
      <c r="K19" s="9"/>
      <c r="L19" s="12">
        <f>VLOOKUP(D19,[4]Antal!$I$2:$O$104,4,FALSE)</f>
        <v>10</v>
      </c>
      <c r="M19" s="12"/>
      <c r="N19" s="12"/>
      <c r="O19" s="12"/>
      <c r="P19" s="13">
        <f>VLOOKUP(D19,[4]Antal!$I$2:$O$104,4,FALSE)/SUM(VLOOKUP(D19,[4]Antal!$I$2:$O$104,4,FALSE)+VLOOKUP(D19,[4]Antal!$I$2:$O$104,5,FALSE)+VLOOKUP(D19,[4]Antal!$I$2:$O$104,6,FALSE))</f>
        <v>1</v>
      </c>
      <c r="Q19" s="13"/>
      <c r="R19" s="13"/>
      <c r="S19" s="7">
        <f>VLOOKUP(D19,'[5]Indgåede aftaler'!$F$2:$I$103,4,FALSE)</f>
        <v>14</v>
      </c>
      <c r="T19" s="26"/>
    </row>
    <row r="20" spans="1:20" s="8" customFormat="1" x14ac:dyDescent="0.25">
      <c r="A20" s="7" t="s">
        <v>7</v>
      </c>
      <c r="B20" s="14" t="s">
        <v>7</v>
      </c>
      <c r="C20" s="22" t="s">
        <v>16</v>
      </c>
      <c r="D20" s="23">
        <v>1195</v>
      </c>
      <c r="E20" s="26">
        <f>VLOOKUP(D20,[1]_SKP3!$C$1:$D$105,2,FALSE)</f>
        <v>41.935000000000002</v>
      </c>
      <c r="F20" s="9">
        <f>VLOOKUP(C20,'[2]Dimensionering 2023'!$A$5:$E$106,5,FALSE)</f>
        <v>8.3041931026717863E-2</v>
      </c>
      <c r="G20" s="28">
        <f>VLOOKUP(C20,[3]Tilgang!$J$5:$M$103,4,FALSE)</f>
        <v>5</v>
      </c>
      <c r="H20" s="9"/>
      <c r="I20" s="9"/>
      <c r="J20" s="9"/>
      <c r="K20" s="9"/>
      <c r="L20" s="12"/>
      <c r="M20" s="12"/>
      <c r="N20" s="12"/>
      <c r="O20" s="12"/>
      <c r="P20" s="13"/>
      <c r="Q20" s="13"/>
      <c r="R20" s="13"/>
      <c r="S20" s="7"/>
      <c r="T20" s="26"/>
    </row>
    <row r="21" spans="1:20" s="8" customFormat="1" x14ac:dyDescent="0.25">
      <c r="A21" s="7" t="s">
        <v>7</v>
      </c>
      <c r="B21" s="14" t="s">
        <v>7</v>
      </c>
      <c r="C21" s="22" t="s">
        <v>133</v>
      </c>
      <c r="D21" s="23">
        <v>1260</v>
      </c>
      <c r="E21" s="26">
        <f>VLOOKUP(D21,[1]_SKP3!$C$1:$D$105,2,FALSE)</f>
        <v>11.827</v>
      </c>
      <c r="F21" s="9">
        <f>VLOOKUP(C21,'[2]Dimensionering 2023'!$A$5:$E$106,5,FALSE)</f>
        <v>3.5391667457627118E-2</v>
      </c>
      <c r="G21" s="28">
        <f>VLOOKUP(C21,[3]Tilgang!$J$5:$M$103,4,FALSE)</f>
        <v>116</v>
      </c>
      <c r="H21" s="9">
        <f>VLOOKUP(D21,[4]Andel!$I$2:$O$104,4,FALSE)</f>
        <v>0.59813084112149528</v>
      </c>
      <c r="I21" s="9">
        <f>VLOOKUP(D21,[4]Andel!$I$2:$O$104,5,FALSE)</f>
        <v>0.16822429906542055</v>
      </c>
      <c r="J21" s="9"/>
      <c r="K21" s="9">
        <f>VLOOKUP(D21,[4]Andel!$I$2:$O$104,2,FALSE)+VLOOKUP(D21,[4]Andel!$I$2:$O$104,3,FALSE)</f>
        <v>0.21495327102803738</v>
      </c>
      <c r="L21" s="12">
        <f>VLOOKUP(D21,[4]Antal!$I$2:$O$104,4,FALSE)</f>
        <v>64</v>
      </c>
      <c r="M21" s="12">
        <f>VLOOKUP(D21,[4]Antal!$I$2:$O$104,5,FALSE)</f>
        <v>18</v>
      </c>
      <c r="N21" s="12"/>
      <c r="O21" s="12">
        <f>VLOOKUP(D21,[4]Antal!$I$2:$O$104,2,FALSE)+VLOOKUP(D21,[4]Antal!$I$2:$O$104,3,FALSE)</f>
        <v>23</v>
      </c>
      <c r="P21" s="13">
        <f>VLOOKUP(D21,[4]Antal!$I$2:$O$104,4,FALSE)/SUM(VLOOKUP(D21,[4]Antal!$I$2:$O$104,4,FALSE)+VLOOKUP(D21,[4]Antal!$I$2:$O$104,5,FALSE)+VLOOKUP(D21,[4]Antal!$I$2:$O$104,6,FALSE))</f>
        <v>0.76190476190476186</v>
      </c>
      <c r="Q21" s="13">
        <f>VLOOKUP(D21,[4]Antal!$I$2:$O$104,5,FALSE)/SUM(VLOOKUP(D21,[4]Antal!$I$2:$O$104,4,FALSE)+VLOOKUP(D21,[4]Antal!$I$2:$O$104,5,FALSE)+VLOOKUP(D21,[4]Antal!$I$2:$O$104,6,FALSE))</f>
        <v>0.21428571428571427</v>
      </c>
      <c r="R21" s="13"/>
      <c r="S21" s="7">
        <f>VLOOKUP(D21,'[5]Indgåede aftaler'!$F$2:$I$103,4,FALSE)</f>
        <v>114</v>
      </c>
      <c r="T21" s="26">
        <f>VLOOKUP(D21,'[6]Samtlige nøgletal'!$F$2:$I$68,4,FALSE)</f>
        <v>26</v>
      </c>
    </row>
    <row r="22" spans="1:20" s="8" customFormat="1" x14ac:dyDescent="0.25">
      <c r="A22" s="7" t="s">
        <v>5</v>
      </c>
      <c r="B22" s="14" t="s">
        <v>7</v>
      </c>
      <c r="C22" s="22" t="s">
        <v>17</v>
      </c>
      <c r="D22" s="23">
        <v>1205</v>
      </c>
      <c r="E22" s="26">
        <f>VLOOKUP(D22,[1]_SKP3!$C$1:$D$105,2,FALSE)</f>
        <v>39.273000000000003</v>
      </c>
      <c r="F22" s="9">
        <f>VLOOKUP(C22,'[2]Dimensionering 2023'!$A$5:$E$106,5,FALSE)</f>
        <v>0.10631614268300248</v>
      </c>
      <c r="G22" s="28">
        <f>VLOOKUP(C22,[3]Tilgang!$J$5:$M$103,4,FALSE)</f>
        <v>1691</v>
      </c>
      <c r="H22" s="9">
        <f>VLOOKUP(D22,[4]Andel!$I$2:$O$104,4,FALSE)</f>
        <v>0.30779480346435711</v>
      </c>
      <c r="I22" s="9">
        <f>VLOOKUP(D22,[4]Andel!$I$2:$O$104,5,FALSE)</f>
        <v>0.39506995336442374</v>
      </c>
      <c r="J22" s="9">
        <f>VLOOKUP(D22,[4]Andel!$I$2:$O$104,6,FALSE)</f>
        <v>2.3317788141239172E-2</v>
      </c>
      <c r="K22" s="9">
        <f>VLOOKUP(D22,[4]Andel!$I$2:$O$104,2,FALSE)+VLOOKUP(D22,[4]Andel!$I$2:$O$104,3,FALSE)</f>
        <v>0.27381745502998001</v>
      </c>
      <c r="L22" s="12">
        <f>VLOOKUP(D22,[4]Antal!$I$2:$O$104,4,FALSE)</f>
        <v>462</v>
      </c>
      <c r="M22" s="12">
        <f>VLOOKUP(D22,[4]Antal!$I$2:$O$104,5,FALSE)</f>
        <v>593</v>
      </c>
      <c r="N22" s="12">
        <f>VLOOKUP(D22,[4]Antal!$I$2:$O$104,6,FALSE)</f>
        <v>35</v>
      </c>
      <c r="O22" s="12">
        <f>VLOOKUP(D22,[4]Antal!$I$2:$O$104,2,FALSE)+VLOOKUP(D22,[4]Antal!$I$2:$O$104,3,FALSE)</f>
        <v>411</v>
      </c>
      <c r="P22" s="13">
        <f>VLOOKUP(D22,[4]Antal!$I$2:$O$104,4,FALSE)/SUM(VLOOKUP(D22,[4]Antal!$I$2:$O$104,4,FALSE)+VLOOKUP(D22,[4]Antal!$I$2:$O$104,5,FALSE)+VLOOKUP(D22,[4]Antal!$I$2:$O$104,6,FALSE))</f>
        <v>0.42385321100917434</v>
      </c>
      <c r="Q22" s="13">
        <f>VLOOKUP(D22,[4]Antal!$I$2:$O$104,5,FALSE)/SUM(VLOOKUP(D22,[4]Antal!$I$2:$O$104,4,FALSE)+VLOOKUP(D22,[4]Antal!$I$2:$O$104,5,FALSE)+VLOOKUP(D22,[4]Antal!$I$2:$O$104,6,FALSE))</f>
        <v>0.54403669724770642</v>
      </c>
      <c r="R22" s="13">
        <f>VLOOKUP(D22,[4]Antal!$I$2:$O$104,6,FALSE)/SUM(VLOOKUP(D22,[4]Antal!$I$2:$O$104,4,FALSE)+VLOOKUP(D22,[4]Antal!$I$2:$O$104,5,FALSE)+VLOOKUP(D22,[4]Antal!$I$2:$O$104,6,FALSE))</f>
        <v>3.2110091743119268E-2</v>
      </c>
      <c r="S22" s="7">
        <f>VLOOKUP(D22,'[5]Indgåede aftaler'!$F$2:$I$103,4,FALSE)</f>
        <v>1028</v>
      </c>
      <c r="T22" s="26">
        <f>VLOOKUP(D22,'[6]Samtlige nøgletal'!$F$2:$I$68,4,FALSE)</f>
        <v>696</v>
      </c>
    </row>
    <row r="23" spans="1:20" s="8" customFormat="1" x14ac:dyDescent="0.25">
      <c r="A23" s="7" t="s">
        <v>5</v>
      </c>
      <c r="B23" s="14" t="s">
        <v>5</v>
      </c>
      <c r="C23" s="22" t="s">
        <v>18</v>
      </c>
      <c r="D23" s="23">
        <v>2002</v>
      </c>
      <c r="E23" s="26">
        <f>VLOOKUP(D23,[1]_SKP3!$C$1:$D$105,2,FALSE)</f>
        <v>0</v>
      </c>
      <c r="F23" s="9">
        <v>9.4E-2</v>
      </c>
      <c r="G23" s="28">
        <f>VLOOKUP(C23,[3]Tilgang!$J$5:$M$103,4,FALSE)</f>
        <v>1119</v>
      </c>
      <c r="H23" s="9">
        <f>VLOOKUP(D23,[4]Andel!$I$2:$O$104,4,FALSE)</f>
        <v>0.65205223880597019</v>
      </c>
      <c r="I23" s="9"/>
      <c r="J23" s="9">
        <f>VLOOKUP(D23,[4]Andel!$I$2:$O$104,6,FALSE)</f>
        <v>1.5858208955223881E-2</v>
      </c>
      <c r="K23" s="9">
        <f>VLOOKUP(D23,[4]Andel!$I$2:$O$104,2,FALSE)+VLOOKUP(D23,[4]Andel!$I$2:$O$104,3,FALSE)</f>
        <v>0.33208955223880599</v>
      </c>
      <c r="L23" s="12">
        <f>VLOOKUP(D23,[4]Antal!$I$2:$O$104,4,FALSE)</f>
        <v>699</v>
      </c>
      <c r="M23" s="12"/>
      <c r="N23" s="12">
        <f>VLOOKUP(D23,[4]Antal!$I$2:$O$104,6,FALSE)</f>
        <v>17</v>
      </c>
      <c r="O23" s="12">
        <f>VLOOKUP(D23,[4]Antal!$I$2:$O$104,2,FALSE)+VLOOKUP(D23,[4]Antal!$I$2:$O$104,3,FALSE)</f>
        <v>356</v>
      </c>
      <c r="P23" s="13">
        <f>VLOOKUP(D23,[4]Antal!$I$2:$O$104,4,FALSE)/SUM(VLOOKUP(D23,[4]Antal!$I$2:$O$104,4,FALSE)+VLOOKUP(D23,[4]Antal!$I$2:$O$104,5,FALSE)+VLOOKUP(D23,[4]Antal!$I$2:$O$104,6,FALSE))</f>
        <v>0.97625698324022347</v>
      </c>
      <c r="Q23" s="13"/>
      <c r="R23" s="13">
        <f>VLOOKUP(D23,[4]Antal!$I$2:$O$104,6,FALSE)/SUM(VLOOKUP(D23,[4]Antal!$I$2:$O$104,4,FALSE)+VLOOKUP(D23,[4]Antal!$I$2:$O$104,5,FALSE)+VLOOKUP(D23,[4]Antal!$I$2:$O$104,6,FALSE))</f>
        <v>2.3743016759776536E-2</v>
      </c>
      <c r="S23" s="7">
        <f>VLOOKUP(D23,'[5]Indgåede aftaler'!$F$2:$I$103,4,FALSE)</f>
        <v>1371</v>
      </c>
      <c r="T23" s="26"/>
    </row>
    <row r="24" spans="1:20" s="8" customFormat="1" x14ac:dyDescent="0.25">
      <c r="A24" s="7" t="s">
        <v>5</v>
      </c>
      <c r="B24" s="14" t="s">
        <v>7</v>
      </c>
      <c r="C24" s="22" t="s">
        <v>134</v>
      </c>
      <c r="D24" s="23">
        <v>1952</v>
      </c>
      <c r="E24" s="26">
        <f>VLOOKUP(D24,[1]_SKP3!$C$1:$D$105,2,FALSE)</f>
        <v>5.5010000000000003</v>
      </c>
      <c r="F24" s="9">
        <f>VLOOKUP(C24,'[2]Dimensionering 2023'!$A$5:$E$106,5,FALSE)</f>
        <v>0.11407415216716824</v>
      </c>
      <c r="G24" s="28">
        <f>VLOOKUP(C24,[3]Tilgang!$J$5:$M$103,4,FALSE)</f>
        <v>3791</v>
      </c>
      <c r="H24" s="9">
        <f>VLOOKUP(D24,[4]Andel!$I$2:$O$104,4,FALSE)</f>
        <v>0.4393710311460538</v>
      </c>
      <c r="I24" s="9">
        <f>VLOOKUP(D24,[4]Andel!$I$2:$O$104,5,FALSE)</f>
        <v>6.2594496522527965E-2</v>
      </c>
      <c r="J24" s="9">
        <f>VLOOKUP(D24,[4]Andel!$I$2:$O$104,6,FALSE)</f>
        <v>2.6307831871787118E-2</v>
      </c>
      <c r="K24" s="9">
        <f>VLOOKUP(D24,[4]Andel!$I$2:$O$104,2,FALSE)+VLOOKUP(D24,[4]Andel!$I$2:$O$104,3,FALSE)</f>
        <v>0.47172664045963109</v>
      </c>
      <c r="L24" s="12">
        <f>VLOOKUP(D24,[4]Antal!$I$2:$O$104,4,FALSE)</f>
        <v>1453</v>
      </c>
      <c r="M24" s="12">
        <f>VLOOKUP(D24,[4]Antal!$I$2:$O$104,5,FALSE)</f>
        <v>207</v>
      </c>
      <c r="N24" s="12">
        <f>VLOOKUP(D24,[4]Antal!$I$2:$O$104,6,FALSE)</f>
        <v>87</v>
      </c>
      <c r="O24" s="12">
        <f>VLOOKUP(D24,[4]Antal!$I$2:$O$104,2,FALSE)+VLOOKUP(D24,[4]Antal!$I$2:$O$104,3,FALSE)</f>
        <v>1560</v>
      </c>
      <c r="P24" s="13">
        <f>VLOOKUP(D24,[4]Antal!$I$2:$O$104,4,FALSE)/SUM(VLOOKUP(D24,[4]Antal!$I$2:$O$104,4,FALSE)+VLOOKUP(D24,[4]Antal!$I$2:$O$104,5,FALSE)+VLOOKUP(D24,[4]Antal!$I$2:$O$104,6,FALSE))</f>
        <v>0.83171150543789352</v>
      </c>
      <c r="Q24" s="13">
        <f>VLOOKUP(D24,[4]Antal!$I$2:$O$104,5,FALSE)/SUM(VLOOKUP(D24,[4]Antal!$I$2:$O$104,4,FALSE)+VLOOKUP(D24,[4]Antal!$I$2:$O$104,5,FALSE)+VLOOKUP(D24,[4]Antal!$I$2:$O$104,6,FALSE))</f>
        <v>0.11848883800801374</v>
      </c>
      <c r="R24" s="13">
        <f>VLOOKUP(D24,[4]Antal!$I$2:$O$104,6,FALSE)/SUM(VLOOKUP(D24,[4]Antal!$I$2:$O$104,4,FALSE)+VLOOKUP(D24,[4]Antal!$I$2:$O$104,5,FALSE)+VLOOKUP(D24,[4]Antal!$I$2:$O$104,6,FALSE))</f>
        <v>4.9799656554092728E-2</v>
      </c>
      <c r="S24" s="7">
        <f>VLOOKUP(D24,'[5]Indgåede aftaler'!$F$2:$I$103,4,FALSE)</f>
        <v>3418</v>
      </c>
      <c r="T24" s="26">
        <f>VLOOKUP(D24,'[6]Samtlige nøgletal'!$F$2:$I$68,4,FALSE)</f>
        <v>416</v>
      </c>
    </row>
    <row r="25" spans="1:20" s="8" customFormat="1" x14ac:dyDescent="0.25">
      <c r="A25" s="7" t="s">
        <v>7</v>
      </c>
      <c r="B25" s="14" t="s">
        <v>5</v>
      </c>
      <c r="C25" s="22" t="s">
        <v>135</v>
      </c>
      <c r="D25" s="23">
        <v>1515</v>
      </c>
      <c r="E25" s="26">
        <f>VLOOKUP(D25,[1]_SKP3!$C$1:$D$105,2,FALSE)</f>
        <v>35.341999999999999</v>
      </c>
      <c r="F25" s="9">
        <f>VLOOKUP(C25,'[2]Dimensionering 2023'!$A$5:$E$106,5,FALSE)</f>
        <v>0.31933194050000002</v>
      </c>
      <c r="G25" s="28">
        <f>VLOOKUP(C25,[3]Tilgang!$J$5:$M$103,4,FALSE)</f>
        <v>73</v>
      </c>
      <c r="H25" s="9">
        <f>VLOOKUP(D25,[4]Andel!$I$2:$O$104,4,FALSE)</f>
        <v>0.16</v>
      </c>
      <c r="I25" s="9">
        <f>VLOOKUP(D25,[4]Andel!$I$2:$O$104,5,FALSE)</f>
        <v>0.65333333333333332</v>
      </c>
      <c r="J25" s="9"/>
      <c r="K25" s="9">
        <f>VLOOKUP(D25,[4]Andel!$I$2:$O$104,2,FALSE)+VLOOKUP(D25,[4]Andel!$I$2:$O$104,3,FALSE)</f>
        <v>0.16</v>
      </c>
      <c r="L25" s="12">
        <f>VLOOKUP(D25,[4]Antal!$I$2:$O$104,4,FALSE)</f>
        <v>12</v>
      </c>
      <c r="M25" s="12">
        <f>VLOOKUP(D25,[4]Antal!$I$2:$O$104,5,FALSE)</f>
        <v>49</v>
      </c>
      <c r="N25" s="12"/>
      <c r="O25" s="12">
        <f>VLOOKUP(D25,[4]Antal!$I$2:$O$104,2,FALSE)+VLOOKUP(D25,[4]Antal!$I$2:$O$104,3,FALSE)</f>
        <v>12</v>
      </c>
      <c r="P25" s="13">
        <f>VLOOKUP(D25,[4]Antal!$I$2:$O$104,4,FALSE)/SUM(VLOOKUP(D25,[4]Antal!$I$2:$O$104,4,FALSE)+VLOOKUP(D25,[4]Antal!$I$2:$O$104,5,FALSE)+VLOOKUP(D25,[4]Antal!$I$2:$O$104,6,FALSE))</f>
        <v>0.19047619047619047</v>
      </c>
      <c r="Q25" s="13">
        <f>VLOOKUP(D25,[4]Antal!$I$2:$O$104,5,FALSE)/SUM(VLOOKUP(D25,[4]Antal!$I$2:$O$104,4,FALSE)+VLOOKUP(D25,[4]Antal!$I$2:$O$104,5,FALSE)+VLOOKUP(D25,[4]Antal!$I$2:$O$104,6,FALSE))</f>
        <v>0.77777777777777779</v>
      </c>
      <c r="R25" s="13"/>
      <c r="S25" s="7">
        <f>VLOOKUP(D25,'[5]Indgåede aftaler'!$F$2:$I$103,4,FALSE)</f>
        <v>36</v>
      </c>
      <c r="T25" s="26">
        <f>VLOOKUP(D25,'[6]Samtlige nøgletal'!$F$2:$I$68,4,FALSE)</f>
        <v>54</v>
      </c>
    </row>
    <row r="26" spans="1:20" s="8" customFormat="1" x14ac:dyDescent="0.25">
      <c r="A26" s="7" t="s">
        <v>7</v>
      </c>
      <c r="B26" s="14" t="s">
        <v>5</v>
      </c>
      <c r="C26" s="22" t="s">
        <v>19</v>
      </c>
      <c r="D26" s="23">
        <v>1615</v>
      </c>
      <c r="E26" s="26">
        <f>VLOOKUP(D26,[1]_SKP3!$C$1:$D$105,2,FALSE)</f>
        <v>7.8460000000000001</v>
      </c>
      <c r="F26" s="9">
        <f>VLOOKUP(C26,'[2]Dimensionering 2023'!$A$5:$E$106,5,FALSE)</f>
        <v>9.554190451219513E-2</v>
      </c>
      <c r="G26" s="28">
        <f>VLOOKUP(C26,[3]Tilgang!$J$5:$M$103,4,FALSE)</f>
        <v>155</v>
      </c>
      <c r="H26" s="9">
        <f>VLOOKUP(D26,[4]Andel!$I$2:$O$104,4,FALSE)</f>
        <v>0.28275862068965518</v>
      </c>
      <c r="I26" s="9">
        <f>VLOOKUP(D26,[4]Andel!$I$2:$O$104,5,FALSE)</f>
        <v>8.9655172413793102E-2</v>
      </c>
      <c r="J26" s="9"/>
      <c r="K26" s="9">
        <f>VLOOKUP(D26,[4]Andel!$I$2:$O$104,2,FALSE)+VLOOKUP(D26,[4]Andel!$I$2:$O$104,3,FALSE)</f>
        <v>0.62758620689655165</v>
      </c>
      <c r="L26" s="12">
        <f>VLOOKUP(D26,[4]Antal!$I$2:$O$104,4,FALSE)</f>
        <v>41</v>
      </c>
      <c r="M26" s="12">
        <f>VLOOKUP(D26,[4]Antal!$I$2:$O$104,5,FALSE)</f>
        <v>13</v>
      </c>
      <c r="N26" s="12"/>
      <c r="O26" s="12">
        <f>VLOOKUP(D26,[4]Antal!$I$2:$O$104,2,FALSE)+VLOOKUP(D26,[4]Antal!$I$2:$O$104,3,FALSE)</f>
        <v>91</v>
      </c>
      <c r="P26" s="13">
        <f>VLOOKUP(D26,[4]Antal!$I$2:$O$104,4,FALSE)/SUM(VLOOKUP(D26,[4]Antal!$I$2:$O$104,4,FALSE)+VLOOKUP(D26,[4]Antal!$I$2:$O$104,5,FALSE)+VLOOKUP(D26,[4]Antal!$I$2:$O$104,6,FALSE))</f>
        <v>0.7592592592592593</v>
      </c>
      <c r="Q26" s="13">
        <f>VLOOKUP(D26,[4]Antal!$I$2:$O$104,5,FALSE)/SUM(VLOOKUP(D26,[4]Antal!$I$2:$O$104,4,FALSE)+VLOOKUP(D26,[4]Antal!$I$2:$O$104,5,FALSE)+VLOOKUP(D26,[4]Antal!$I$2:$O$104,6,FALSE))</f>
        <v>0.24074074074074073</v>
      </c>
      <c r="R26" s="13"/>
      <c r="S26" s="7">
        <f>VLOOKUP(D26,'[5]Indgåede aftaler'!$F$2:$I$103,4,FALSE)</f>
        <v>98</v>
      </c>
      <c r="T26" s="26">
        <f>VLOOKUP(D26,'[6]Samtlige nøgletal'!$F$2:$I$68,4,FALSE)</f>
        <v>21</v>
      </c>
    </row>
    <row r="27" spans="1:20" s="8" customFormat="1" x14ac:dyDescent="0.25">
      <c r="A27" s="7" t="s">
        <v>5</v>
      </c>
      <c r="B27" s="14" t="s">
        <v>7</v>
      </c>
      <c r="C27" s="22" t="s">
        <v>20</v>
      </c>
      <c r="D27" s="23">
        <v>1445</v>
      </c>
      <c r="E27" s="26">
        <f>VLOOKUP(D27,[1]_SKP3!$C$1:$D$105,2,FALSE)</f>
        <v>5.742</v>
      </c>
      <c r="F27" s="9">
        <f>VLOOKUP(C27,'[2]Dimensionering 2023'!$A$5:$E$106,5,FALSE)</f>
        <v>0.10558643564039408</v>
      </c>
      <c r="G27" s="28">
        <f>VLOOKUP(C27,[3]Tilgang!$J$5:$M$103,4,FALSE)</f>
        <v>202</v>
      </c>
      <c r="H27" s="9">
        <f>VLOOKUP(D27,[4]Andel!$I$2:$O$104,4,FALSE)</f>
        <v>0.68571428571428572</v>
      </c>
      <c r="I27" s="9">
        <f>VLOOKUP(D27,[4]Andel!$I$2:$O$104,5,FALSE)</f>
        <v>0.13333333333333333</v>
      </c>
      <c r="J27" s="9"/>
      <c r="K27" s="9">
        <f>VLOOKUP(D27,[4]Andel!$I$2:$O$104,2,FALSE)+VLOOKUP(D27,[4]Andel!$I$2:$O$104,3,FALSE)</f>
        <v>0.1761904761904762</v>
      </c>
      <c r="L27" s="12">
        <f>VLOOKUP(D27,[4]Antal!$I$2:$O$104,4,FALSE)</f>
        <v>144</v>
      </c>
      <c r="M27" s="12">
        <f>VLOOKUP(D27,[4]Antal!$I$2:$O$104,5,FALSE)</f>
        <v>28</v>
      </c>
      <c r="N27" s="12"/>
      <c r="O27" s="12">
        <f>VLOOKUP(D27,[4]Antal!$I$2:$O$104,2,FALSE)+VLOOKUP(D27,[4]Antal!$I$2:$O$104,3,FALSE)</f>
        <v>37</v>
      </c>
      <c r="P27" s="13">
        <f>VLOOKUP(D27,[4]Antal!$I$2:$O$104,4,FALSE)/SUM(VLOOKUP(D27,[4]Antal!$I$2:$O$104,4,FALSE)+VLOOKUP(D27,[4]Antal!$I$2:$O$104,5,FALSE)+VLOOKUP(D27,[4]Antal!$I$2:$O$104,6,FALSE))</f>
        <v>0.83236994219653182</v>
      </c>
      <c r="Q27" s="13">
        <f>VLOOKUP(D27,[4]Antal!$I$2:$O$104,5,FALSE)/SUM(VLOOKUP(D27,[4]Antal!$I$2:$O$104,4,FALSE)+VLOOKUP(D27,[4]Antal!$I$2:$O$104,5,FALSE)+VLOOKUP(D27,[4]Antal!$I$2:$O$104,6,FALSE))</f>
        <v>0.16184971098265896</v>
      </c>
      <c r="R27" s="13"/>
      <c r="S27" s="7">
        <f>VLOOKUP(D27,'[5]Indgåede aftaler'!$F$2:$I$103,4,FALSE)</f>
        <v>211</v>
      </c>
      <c r="T27" s="26">
        <f>VLOOKUP(D27,'[6]Samtlige nøgletal'!$F$2:$I$68,4,FALSE)</f>
        <v>46</v>
      </c>
    </row>
    <row r="28" spans="1:20" s="8" customFormat="1" x14ac:dyDescent="0.25">
      <c r="A28" s="7" t="s">
        <v>5</v>
      </c>
      <c r="B28" s="14" t="s">
        <v>7</v>
      </c>
      <c r="C28" s="22" t="s">
        <v>21</v>
      </c>
      <c r="D28" s="23">
        <v>1430</v>
      </c>
      <c r="E28" s="26">
        <f>VLOOKUP(D28,[1]_SKP3!$C$1:$D$105,2,FALSE)</f>
        <v>7.78</v>
      </c>
      <c r="F28" s="9">
        <f>VLOOKUP(C28,'[2]Dimensionering 2023'!$A$5:$E$106,5,FALSE)</f>
        <v>3.4320577022263439E-2</v>
      </c>
      <c r="G28" s="28">
        <f>VLOOKUP(C28,[3]Tilgang!$J$5:$M$103,4,FALSE)</f>
        <v>2593</v>
      </c>
      <c r="H28" s="9">
        <f>VLOOKUP(D28,[4]Andel!$I$2:$O$104,4,FALSE)</f>
        <v>0.60862354892205639</v>
      </c>
      <c r="I28" s="9">
        <f>VLOOKUP(D28,[4]Andel!$I$2:$O$104,5,FALSE)</f>
        <v>0.14676616915422885</v>
      </c>
      <c r="J28" s="9">
        <f>VLOOKUP(D28,[4]Andel!$I$2:$O$104,6,FALSE)</f>
        <v>1.5754560530679935E-2</v>
      </c>
      <c r="K28" s="9">
        <f>VLOOKUP(D28,[4]Andel!$I$2:$O$104,2,FALSE)+VLOOKUP(D28,[4]Andel!$I$2:$O$104,3,FALSE)</f>
        <v>0.22885572139303481</v>
      </c>
      <c r="L28" s="12">
        <f>VLOOKUP(D28,[4]Antal!$I$2:$O$104,4,FALSE)</f>
        <v>1468</v>
      </c>
      <c r="M28" s="12">
        <f>VLOOKUP(D28,[4]Antal!$I$2:$O$104,5,FALSE)</f>
        <v>354</v>
      </c>
      <c r="N28" s="12">
        <f>VLOOKUP(D28,[4]Antal!$I$2:$O$104,6,FALSE)</f>
        <v>38</v>
      </c>
      <c r="O28" s="12">
        <f>VLOOKUP(D28,[4]Antal!$I$2:$O$104,2,FALSE)+VLOOKUP(D28,[4]Antal!$I$2:$O$104,3,FALSE)</f>
        <v>552</v>
      </c>
      <c r="P28" s="13">
        <f>VLOOKUP(D28,[4]Antal!$I$2:$O$104,4,FALSE)/SUM(VLOOKUP(D28,[4]Antal!$I$2:$O$104,4,FALSE)+VLOOKUP(D28,[4]Antal!$I$2:$O$104,5,FALSE)+VLOOKUP(D28,[4]Antal!$I$2:$O$104,6,FALSE))</f>
        <v>0.78924731182795704</v>
      </c>
      <c r="Q28" s="13">
        <f>VLOOKUP(D28,[4]Antal!$I$2:$O$104,5,FALSE)/SUM(VLOOKUP(D28,[4]Antal!$I$2:$O$104,4,FALSE)+VLOOKUP(D28,[4]Antal!$I$2:$O$104,5,FALSE)+VLOOKUP(D28,[4]Antal!$I$2:$O$104,6,FALSE))</f>
        <v>0.19032258064516128</v>
      </c>
      <c r="R28" s="13">
        <f>VLOOKUP(D28,[4]Antal!$I$2:$O$104,6,FALSE)/SUM(VLOOKUP(D28,[4]Antal!$I$2:$O$104,4,FALSE)+VLOOKUP(D28,[4]Antal!$I$2:$O$104,5,FALSE)+VLOOKUP(D28,[4]Antal!$I$2:$O$104,6,FALSE))</f>
        <v>2.0430107526881722E-2</v>
      </c>
      <c r="S28" s="7">
        <f>VLOOKUP(D28,'[5]Indgåede aftaler'!$F$2:$I$103,4,FALSE)</f>
        <v>2723</v>
      </c>
      <c r="T28" s="26">
        <f>VLOOKUP(D28,'[6]Samtlige nøgletal'!$F$2:$I$68,4,FALSE)</f>
        <v>640</v>
      </c>
    </row>
    <row r="29" spans="1:20" s="8" customFormat="1" x14ac:dyDescent="0.25">
      <c r="A29" s="7" t="s">
        <v>5</v>
      </c>
      <c r="B29" s="14" t="s">
        <v>7</v>
      </c>
      <c r="C29" s="22" t="s">
        <v>136</v>
      </c>
      <c r="D29" s="23">
        <v>1210</v>
      </c>
      <c r="E29" s="26">
        <f>VLOOKUP(D29,[1]_SKP3!$C$1:$D$105,2,FALSE)</f>
        <v>8.8239999999999998</v>
      </c>
      <c r="F29" s="9">
        <f>VLOOKUP(C29,'[2]Dimensionering 2023'!$A$5:$E$106,5,FALSE)</f>
        <v>2.4598453055555556E-2</v>
      </c>
      <c r="G29" s="28">
        <f>VLOOKUP(C29,[3]Tilgang!$J$5:$M$103,4,FALSE)</f>
        <v>94</v>
      </c>
      <c r="H29" s="9">
        <f>VLOOKUP(D29,[4]Andel!$I$2:$O$104,4,FALSE)</f>
        <v>0.5</v>
      </c>
      <c r="I29" s="9">
        <f>VLOOKUP(D29,[4]Andel!$I$2:$O$104,5,FALSE)</f>
        <v>0.21621621621621623</v>
      </c>
      <c r="J29" s="9"/>
      <c r="K29" s="9">
        <f>VLOOKUP(D29,[4]Andel!$I$2:$O$104,2,FALSE)+VLOOKUP(D29,[4]Andel!$I$2:$O$104,3,FALSE)</f>
        <v>0.27027027027027029</v>
      </c>
      <c r="L29" s="12">
        <f>VLOOKUP(D29,[4]Antal!$I$2:$O$104,4,FALSE)</f>
        <v>37</v>
      </c>
      <c r="M29" s="12">
        <f>VLOOKUP(D29,[4]Antal!$I$2:$O$104,5,FALSE)</f>
        <v>16</v>
      </c>
      <c r="N29" s="12"/>
      <c r="O29" s="12">
        <f>VLOOKUP(D29,[4]Antal!$I$2:$O$104,2,FALSE)+VLOOKUP(D29,[4]Antal!$I$2:$O$104,3,FALSE)</f>
        <v>20</v>
      </c>
      <c r="P29" s="13">
        <f>VLOOKUP(D29,[4]Antal!$I$2:$O$104,4,FALSE)/SUM(VLOOKUP(D29,[4]Antal!$I$2:$O$104,4,FALSE)+VLOOKUP(D29,[4]Antal!$I$2:$O$104,5,FALSE)+VLOOKUP(D29,[4]Antal!$I$2:$O$104,6,FALSE))</f>
        <v>0.68518518518518523</v>
      </c>
      <c r="Q29" s="13">
        <f>VLOOKUP(D29,[4]Antal!$I$2:$O$104,5,FALSE)/SUM(VLOOKUP(D29,[4]Antal!$I$2:$O$104,4,FALSE)+VLOOKUP(D29,[4]Antal!$I$2:$O$104,5,FALSE)+VLOOKUP(D29,[4]Antal!$I$2:$O$104,6,FALSE))</f>
        <v>0.29629629629629628</v>
      </c>
      <c r="R29" s="13"/>
      <c r="S29" s="7">
        <f>VLOOKUP(D29,'[5]Indgåede aftaler'!$F$2:$I$103,4,FALSE)</f>
        <v>60</v>
      </c>
      <c r="T29" s="26">
        <f>VLOOKUP(D29,'[6]Samtlige nøgletal'!$F$2:$I$68,4,FALSE)</f>
        <v>25</v>
      </c>
    </row>
    <row r="30" spans="1:20" s="8" customFormat="1" x14ac:dyDescent="0.25">
      <c r="A30" s="7" t="s">
        <v>5</v>
      </c>
      <c r="B30" s="14" t="s">
        <v>5</v>
      </c>
      <c r="C30" s="22" t="s">
        <v>22</v>
      </c>
      <c r="D30" s="23">
        <v>1455</v>
      </c>
      <c r="E30" s="26">
        <f>VLOOKUP(D30,[1]_SKP3!$C$1:$D$105,2,FALSE)</f>
        <v>0</v>
      </c>
      <c r="F30" s="9">
        <f>VLOOKUP(C30,'[2]Dimensionering 2023'!$A$5:$E$106,5,FALSE)</f>
        <v>1.1363637500000001E-3</v>
      </c>
      <c r="G30" s="28">
        <f>VLOOKUP(C30,[3]Tilgang!$J$5:$M$103,4,FALSE)</f>
        <v>7</v>
      </c>
      <c r="H30" s="9">
        <f>VLOOKUP(D30,[4]Andel!$I$2:$O$104,4,FALSE)</f>
        <v>0.90909090909090906</v>
      </c>
      <c r="I30" s="9"/>
      <c r="J30" s="9"/>
      <c r="K30" s="9"/>
      <c r="L30" s="12">
        <f>VLOOKUP(D30,[4]Antal!$I$2:$O$104,4,FALSE)</f>
        <v>10</v>
      </c>
      <c r="M30" s="12"/>
      <c r="N30" s="12"/>
      <c r="O30" s="12"/>
      <c r="P30" s="13">
        <f>VLOOKUP(D30,[4]Antal!$I$2:$O$104,4,FALSE)/SUM(VLOOKUP(D30,[4]Antal!$I$2:$O$104,4,FALSE)+VLOOKUP(D30,[4]Antal!$I$2:$O$104,5,FALSE)+VLOOKUP(D30,[4]Antal!$I$2:$O$104,6,FALSE))</f>
        <v>1</v>
      </c>
      <c r="Q30" s="13"/>
      <c r="R30" s="13"/>
      <c r="S30" s="7">
        <f>VLOOKUP(D30,'[5]Indgåede aftaler'!$F$2:$I$103,4,FALSE)</f>
        <v>11</v>
      </c>
      <c r="T30" s="26"/>
    </row>
    <row r="31" spans="1:20" s="8" customFormat="1" x14ac:dyDescent="0.25">
      <c r="A31" s="7" t="s">
        <v>5</v>
      </c>
      <c r="B31" s="14" t="s">
        <v>7</v>
      </c>
      <c r="C31" s="22" t="s">
        <v>23</v>
      </c>
      <c r="D31" s="23">
        <v>1235</v>
      </c>
      <c r="E31" s="26">
        <f>VLOOKUP(D31,[1]_SKP3!$C$1:$D$105,2,FALSE)</f>
        <v>1.1579999999999999</v>
      </c>
      <c r="F31" s="9">
        <f>VLOOKUP(C31,'[2]Dimensionering 2023'!$A$5:$E$106,5,FALSE)</f>
        <v>3.0149710133587786E-2</v>
      </c>
      <c r="G31" s="28">
        <f>VLOOKUP(C31,[3]Tilgang!$J$5:$M$103,4,FALSE)</f>
        <v>248</v>
      </c>
      <c r="H31" s="9">
        <f>VLOOKUP(D31,[4]Andel!$I$2:$O$104,4,FALSE)</f>
        <v>0.80147058823529416</v>
      </c>
      <c r="I31" s="9">
        <f>VLOOKUP(D31,[4]Andel!$I$2:$O$104,5,FALSE)</f>
        <v>1.8382352941176471E-2</v>
      </c>
      <c r="J31" s="9"/>
      <c r="K31" s="9">
        <f>VLOOKUP(D31,[4]Andel!$I$2:$O$104,2,FALSE)+VLOOKUP(D31,[4]Andel!$I$2:$O$104,3,FALSE)</f>
        <v>0.18014705882352941</v>
      </c>
      <c r="L31" s="12">
        <f>VLOOKUP(D31,[4]Antal!$I$2:$O$104,4,FALSE)</f>
        <v>218</v>
      </c>
      <c r="M31" s="12">
        <f>VLOOKUP(D31,[4]Antal!$I$2:$O$104,5,FALSE)</f>
        <v>5</v>
      </c>
      <c r="N31" s="12"/>
      <c r="O31" s="12">
        <f>VLOOKUP(D31,[4]Antal!$I$2:$O$104,2,FALSE)+VLOOKUP(D31,[4]Antal!$I$2:$O$104,3,FALSE)</f>
        <v>49</v>
      </c>
      <c r="P31" s="13">
        <f>VLOOKUP(D31,[4]Antal!$I$2:$O$104,4,FALSE)/SUM(VLOOKUP(D31,[4]Antal!$I$2:$O$104,4,FALSE)+VLOOKUP(D31,[4]Antal!$I$2:$O$104,5,FALSE)+VLOOKUP(D31,[4]Antal!$I$2:$O$104,6,FALSE))</f>
        <v>0.97757847533632292</v>
      </c>
      <c r="Q31" s="13">
        <f>VLOOKUP(D31,[4]Antal!$I$2:$O$104,5,FALSE)/SUM(VLOOKUP(D31,[4]Antal!$I$2:$O$104,4,FALSE)+VLOOKUP(D31,[4]Antal!$I$2:$O$104,5,FALSE)+VLOOKUP(D31,[4]Antal!$I$2:$O$104,6,FALSE))</f>
        <v>2.2421524663677129E-2</v>
      </c>
      <c r="R31" s="13"/>
      <c r="S31" s="7">
        <f>VLOOKUP(D31,'[5]Indgåede aftaler'!$F$2:$I$103,4,FALSE)</f>
        <v>258</v>
      </c>
      <c r="T31" s="26">
        <f>VLOOKUP(D31,'[6]Samtlige nøgletal'!$F$2:$I$68,4,FALSE)</f>
        <v>17</v>
      </c>
    </row>
    <row r="32" spans="1:20" s="8" customFormat="1" x14ac:dyDescent="0.25">
      <c r="A32" s="7" t="s">
        <v>5</v>
      </c>
      <c r="B32" s="14" t="s">
        <v>7</v>
      </c>
      <c r="C32" s="22" t="s">
        <v>24</v>
      </c>
      <c r="D32" s="23">
        <v>1680</v>
      </c>
      <c r="E32" s="26">
        <f>VLOOKUP(D32,[1]_SKP3!$C$1:$D$105,2,FALSE)</f>
        <v>11.106</v>
      </c>
      <c r="F32" s="9">
        <f>VLOOKUP(C32,'[2]Dimensionering 2023'!$A$5:$E$106,5,FALSE)</f>
        <v>0.12435338363567071</v>
      </c>
      <c r="G32" s="28">
        <f>VLOOKUP(C32,[3]Tilgang!$J$5:$M$103,4,FALSE)</f>
        <v>543</v>
      </c>
      <c r="H32" s="9">
        <f>VLOOKUP(D32,[4]Andel!$I$2:$O$104,4,FALSE)</f>
        <v>0.4553191489361702</v>
      </c>
      <c r="I32" s="9">
        <f>VLOOKUP(D32,[4]Andel!$I$2:$O$104,5,FALSE)</f>
        <v>0.18723404255319148</v>
      </c>
      <c r="J32" s="9">
        <f>VLOOKUP(D32,[4]Andel!$I$2:$O$104,6,FALSE)</f>
        <v>1.7021276595744681E-2</v>
      </c>
      <c r="K32" s="9">
        <f>VLOOKUP(D32,[4]Andel!$I$2:$O$104,2,FALSE)+VLOOKUP(D32,[4]Andel!$I$2:$O$104,3,FALSE)</f>
        <v>0.34042553191489366</v>
      </c>
      <c r="L32" s="12">
        <f>VLOOKUP(D32,[4]Antal!$I$2:$O$104,4,FALSE)</f>
        <v>214</v>
      </c>
      <c r="M32" s="12">
        <f>VLOOKUP(D32,[4]Antal!$I$2:$O$104,5,FALSE)</f>
        <v>88</v>
      </c>
      <c r="N32" s="12">
        <f>VLOOKUP(D32,[4]Antal!$I$2:$O$104,6,FALSE)</f>
        <v>8</v>
      </c>
      <c r="O32" s="12">
        <f>VLOOKUP(D32,[4]Antal!$I$2:$O$104,2,FALSE)+VLOOKUP(D32,[4]Antal!$I$2:$O$104,3,FALSE)</f>
        <v>160</v>
      </c>
      <c r="P32" s="13">
        <f>VLOOKUP(D32,[4]Antal!$I$2:$O$104,4,FALSE)/SUM(VLOOKUP(D32,[4]Antal!$I$2:$O$104,4,FALSE)+VLOOKUP(D32,[4]Antal!$I$2:$O$104,5,FALSE)+VLOOKUP(D32,[4]Antal!$I$2:$O$104,6,FALSE))</f>
        <v>0.69032258064516128</v>
      </c>
      <c r="Q32" s="13">
        <f>VLOOKUP(D32,[4]Antal!$I$2:$O$104,5,FALSE)/SUM(VLOOKUP(D32,[4]Antal!$I$2:$O$104,4,FALSE)+VLOOKUP(D32,[4]Antal!$I$2:$O$104,5,FALSE)+VLOOKUP(D32,[4]Antal!$I$2:$O$104,6,FALSE))</f>
        <v>0.28387096774193549</v>
      </c>
      <c r="R32" s="13">
        <f>VLOOKUP(D32,[4]Antal!$I$2:$O$104,6,FALSE)/SUM(VLOOKUP(D32,[4]Antal!$I$2:$O$104,4,FALSE)+VLOOKUP(D32,[4]Antal!$I$2:$O$104,5,FALSE)+VLOOKUP(D32,[4]Antal!$I$2:$O$104,6,FALSE))</f>
        <v>2.5806451612903226E-2</v>
      </c>
      <c r="S32" s="7">
        <f>VLOOKUP(D32,'[5]Indgåede aftaler'!$F$2:$I$103,4,FALSE)</f>
        <v>325</v>
      </c>
      <c r="T32" s="26">
        <f>VLOOKUP(D32,'[6]Samtlige nøgletal'!$F$2:$I$68,4,FALSE)</f>
        <v>111</v>
      </c>
    </row>
    <row r="33" spans="1:20" s="8" customFormat="1" x14ac:dyDescent="0.25">
      <c r="A33" s="7" t="s">
        <v>5</v>
      </c>
      <c r="B33" s="14" t="s">
        <v>5</v>
      </c>
      <c r="C33" s="22" t="s">
        <v>25</v>
      </c>
      <c r="D33" s="23">
        <v>15</v>
      </c>
      <c r="E33" s="26">
        <f>VLOOKUP(D33,[1]_SKP3!$C$1:$D$105,2,FALSE)</f>
        <v>13.696999999999999</v>
      </c>
      <c r="F33" s="9">
        <f>VLOOKUP(C33,'[2]Dimensionering 2023'!$A$5:$E$106,5,FALSE)</f>
        <v>0.14237139382653061</v>
      </c>
      <c r="G33" s="28">
        <f>VLOOKUP(C33,[3]Tilgang!$J$5:$M$103,4,FALSE)</f>
        <v>152</v>
      </c>
      <c r="H33" s="9">
        <f>VLOOKUP(D33,[4]Andel!$I$2:$O$104,4,FALSE)</f>
        <v>0.2153846153846154</v>
      </c>
      <c r="I33" s="9">
        <f>VLOOKUP(D33,[4]Andel!$I$2:$O$104,5,FALSE)</f>
        <v>8.7179487179487175E-2</v>
      </c>
      <c r="J33" s="9">
        <f>VLOOKUP(D33,[4]Andel!$I$2:$O$104,6,FALSE)</f>
        <v>4.1025641025641026E-2</v>
      </c>
      <c r="K33" s="9">
        <f>VLOOKUP(D33,[4]Andel!$I$2:$O$104,2,FALSE)+VLOOKUP(D33,[4]Andel!$I$2:$O$104,3,FALSE)</f>
        <v>0.65641025641025652</v>
      </c>
      <c r="L33" s="12">
        <f>VLOOKUP(D33,[4]Antal!$I$2:$O$104,4,FALSE)</f>
        <v>42</v>
      </c>
      <c r="M33" s="12">
        <f>VLOOKUP(D33,[4]Antal!$I$2:$O$104,5,FALSE)</f>
        <v>17</v>
      </c>
      <c r="N33" s="12">
        <f>VLOOKUP(D33,[4]Antal!$I$2:$O$104,6,FALSE)</f>
        <v>8</v>
      </c>
      <c r="O33" s="12">
        <f>VLOOKUP(D33,[4]Antal!$I$2:$O$104,2,FALSE)+VLOOKUP(D33,[4]Antal!$I$2:$O$104,3,FALSE)</f>
        <v>128</v>
      </c>
      <c r="P33" s="13">
        <f>VLOOKUP(D33,[4]Antal!$I$2:$O$104,4,FALSE)/SUM(VLOOKUP(D33,[4]Antal!$I$2:$O$104,4,FALSE)+VLOOKUP(D33,[4]Antal!$I$2:$O$104,5,FALSE)+VLOOKUP(D33,[4]Antal!$I$2:$O$104,6,FALSE))</f>
        <v>0.62686567164179108</v>
      </c>
      <c r="Q33" s="13">
        <f>VLOOKUP(D33,[4]Antal!$I$2:$O$104,5,FALSE)/SUM(VLOOKUP(D33,[4]Antal!$I$2:$O$104,4,FALSE)+VLOOKUP(D33,[4]Antal!$I$2:$O$104,5,FALSE)+VLOOKUP(D33,[4]Antal!$I$2:$O$104,6,FALSE))</f>
        <v>0.2537313432835821</v>
      </c>
      <c r="R33" s="13">
        <f>VLOOKUP(D33,[4]Antal!$I$2:$O$104,6,FALSE)/SUM(VLOOKUP(D33,[4]Antal!$I$2:$O$104,4,FALSE)+VLOOKUP(D33,[4]Antal!$I$2:$O$104,5,FALSE)+VLOOKUP(D33,[4]Antal!$I$2:$O$104,6,FALSE))</f>
        <v>0.11940298507462686</v>
      </c>
      <c r="S33" s="7">
        <f>VLOOKUP(D33,'[5]Indgåede aftaler'!$F$2:$I$103,4,FALSE)</f>
        <v>78</v>
      </c>
      <c r="T33" s="26">
        <f>VLOOKUP(D33,'[6]Samtlige nøgletal'!$F$2:$I$68,4,FALSE)</f>
        <v>18</v>
      </c>
    </row>
    <row r="34" spans="1:20" s="8" customFormat="1" x14ac:dyDescent="0.25">
      <c r="A34" s="7" t="s">
        <v>7</v>
      </c>
      <c r="B34" s="14" t="s">
        <v>5</v>
      </c>
      <c r="C34" s="22" t="s">
        <v>137</v>
      </c>
      <c r="D34" s="23">
        <v>1530</v>
      </c>
      <c r="E34" s="26">
        <f>VLOOKUP(D34,[1]_SKP3!$C$1:$D$105,2,FALSE)</f>
        <v>4.4630000000000001</v>
      </c>
      <c r="F34" s="9">
        <f>VLOOKUP(C34,'[2]Dimensionering 2023'!$A$5:$E$106,5,FALSE)</f>
        <v>0.11466607109090907</v>
      </c>
      <c r="G34" s="28">
        <f>VLOOKUP(C34,[3]Tilgang!$J$5:$M$103,4,FALSE)</f>
        <v>105</v>
      </c>
      <c r="H34" s="9">
        <f>VLOOKUP(D34,[4]Andel!$I$2:$O$104,4,FALSE)</f>
        <v>0.39130434782608697</v>
      </c>
      <c r="I34" s="9">
        <f>VLOOKUP(D34,[4]Andel!$I$2:$O$104,5,FALSE)</f>
        <v>0.13043478260869565</v>
      </c>
      <c r="J34" s="9"/>
      <c r="K34" s="9">
        <f>VLOOKUP(D34,[4]Andel!$I$2:$O$104,2,FALSE)+VLOOKUP(D34,[4]Andel!$I$2:$O$104,3,FALSE)</f>
        <v>0.46086956521739131</v>
      </c>
      <c r="L34" s="12">
        <f>VLOOKUP(D34,[4]Antal!$I$2:$O$104,4,FALSE)</f>
        <v>45</v>
      </c>
      <c r="M34" s="12">
        <f>VLOOKUP(D34,[4]Antal!$I$2:$O$104,5,FALSE)</f>
        <v>15</v>
      </c>
      <c r="N34" s="12"/>
      <c r="O34" s="12">
        <f>VLOOKUP(D34,[4]Antal!$I$2:$O$104,2,FALSE)+VLOOKUP(D34,[4]Antal!$I$2:$O$104,3,FALSE)</f>
        <v>53</v>
      </c>
      <c r="P34" s="13">
        <f>VLOOKUP(D34,[4]Antal!$I$2:$O$104,4,FALSE)/SUM(VLOOKUP(D34,[4]Antal!$I$2:$O$104,4,FALSE)+VLOOKUP(D34,[4]Antal!$I$2:$O$104,5,FALSE)+VLOOKUP(D34,[4]Antal!$I$2:$O$104,6,FALSE))</f>
        <v>0.72580645161290325</v>
      </c>
      <c r="Q34" s="13">
        <f>VLOOKUP(D34,[4]Antal!$I$2:$O$104,5,FALSE)/SUM(VLOOKUP(D34,[4]Antal!$I$2:$O$104,4,FALSE)+VLOOKUP(D34,[4]Antal!$I$2:$O$104,5,FALSE)+VLOOKUP(D34,[4]Antal!$I$2:$O$104,6,FALSE))</f>
        <v>0.24193548387096775</v>
      </c>
      <c r="R34" s="13"/>
      <c r="S34" s="7">
        <f>VLOOKUP(D34,'[5]Indgåede aftaler'!$F$2:$I$103,4,FALSE)</f>
        <v>80</v>
      </c>
      <c r="T34" s="26">
        <f>VLOOKUP(D34,'[6]Samtlige nøgletal'!$F$2:$I$68,4,FALSE)</f>
        <v>21</v>
      </c>
    </row>
    <row r="35" spans="1:20" s="8" customFormat="1" x14ac:dyDescent="0.25">
      <c r="A35" s="7" t="s">
        <v>5</v>
      </c>
      <c r="B35" s="14" t="s">
        <v>5</v>
      </c>
      <c r="C35" s="22" t="s">
        <v>138</v>
      </c>
      <c r="D35" s="23">
        <v>1922</v>
      </c>
      <c r="E35" s="26">
        <f>VLOOKUP(D35,[1]_SKP3!$C$1:$D$105,2,FALSE)</f>
        <v>0</v>
      </c>
      <c r="F35" s="9">
        <f>VLOOKUP(C35,'[2]Dimensionering 2023'!$A$5:$E$106,5,FALSE)</f>
        <v>8.3041931026717863E-2</v>
      </c>
      <c r="G35" s="28">
        <f>VLOOKUP(C35,[3]Tilgang!$J$5:$M$103,4,FALSE)</f>
        <v>4</v>
      </c>
      <c r="H35" s="9"/>
      <c r="I35" s="9"/>
      <c r="J35" s="9"/>
      <c r="K35" s="9">
        <f>VLOOKUP(D35,[4]Andel!$I$2:$O$104,2,FALSE)+VLOOKUP(D35,[4]Andel!$I$2:$O$104,3,FALSE)</f>
        <v>0.875</v>
      </c>
      <c r="L35" s="12"/>
      <c r="M35" s="12"/>
      <c r="N35" s="12"/>
      <c r="O35" s="12">
        <f>VLOOKUP(D35,[4]Antal!$I$2:$O$104,2,FALSE)+VLOOKUP(D35,[4]Antal!$I$2:$O$104,3,FALSE)</f>
        <v>7</v>
      </c>
      <c r="P35" s="13"/>
      <c r="Q35" s="13"/>
      <c r="R35" s="13"/>
      <c r="S35" s="7">
        <f>VLOOKUP(D35,'[5]Indgåede aftaler'!$F$2:$I$103,4,FALSE)</f>
        <v>171</v>
      </c>
      <c r="T35" s="26"/>
    </row>
    <row r="36" spans="1:20" s="8" customFormat="1" x14ac:dyDescent="0.25">
      <c r="A36" s="7" t="s">
        <v>5</v>
      </c>
      <c r="B36" s="14" t="s">
        <v>77</v>
      </c>
      <c r="C36" s="22" t="s">
        <v>139</v>
      </c>
      <c r="D36" s="23">
        <v>1170</v>
      </c>
      <c r="E36" s="26">
        <f>VLOOKUP(D36,[1]_SKP3!$C$1:$D$105,2,FALSE)</f>
        <v>12.593</v>
      </c>
      <c r="F36" s="9">
        <f>VLOOKUP(C36,'[2]Dimensionering 2023'!$A$5:$E$106,5,FALSE)</f>
        <v>3.8124981418918923E-2</v>
      </c>
      <c r="G36" s="28">
        <f>VLOOKUP(C36,[3]Tilgang!$J$5:$M$103,4,FALSE)</f>
        <v>69</v>
      </c>
      <c r="H36" s="9">
        <f>VLOOKUP(D36,[4]Andel!$I$2:$O$104,4,FALSE)</f>
        <v>0.47142857142857142</v>
      </c>
      <c r="I36" s="9">
        <f>VLOOKUP(D36,[4]Andel!$I$2:$O$104,5,FALSE)</f>
        <v>0.15714285714285714</v>
      </c>
      <c r="J36" s="9"/>
      <c r="K36" s="9">
        <f>VLOOKUP(D36,[4]Andel!$I$2:$O$104,2,FALSE)+VLOOKUP(D36,[4]Andel!$I$2:$O$104,3,FALSE)</f>
        <v>0.35714285714285715</v>
      </c>
      <c r="L36" s="12">
        <f>VLOOKUP(D36,[4]Antal!$I$2:$O$104,4,FALSE)</f>
        <v>33</v>
      </c>
      <c r="M36" s="12">
        <f>VLOOKUP(D36,[4]Antal!$I$2:$O$104,5,FALSE)</f>
        <v>11</v>
      </c>
      <c r="N36" s="12"/>
      <c r="O36" s="12">
        <f>VLOOKUP(D36,[4]Antal!$I$2:$O$104,2,FALSE)+VLOOKUP(D36,[4]Antal!$I$2:$O$104,3,FALSE)</f>
        <v>25</v>
      </c>
      <c r="P36" s="13">
        <f>VLOOKUP(D36,[4]Antal!$I$2:$O$104,4,FALSE)/SUM(VLOOKUP(D36,[4]Antal!$I$2:$O$104,4,FALSE)+VLOOKUP(D36,[4]Antal!$I$2:$O$104,5,FALSE)+VLOOKUP(D36,[4]Antal!$I$2:$O$104,6,FALSE))</f>
        <v>0.73333333333333328</v>
      </c>
      <c r="Q36" s="13">
        <f>VLOOKUP(D36,[4]Antal!$I$2:$O$104,5,FALSE)/SUM(VLOOKUP(D36,[4]Antal!$I$2:$O$104,4,FALSE)+VLOOKUP(D36,[4]Antal!$I$2:$O$104,5,FALSE)+VLOOKUP(D36,[4]Antal!$I$2:$O$104,6,FALSE))</f>
        <v>0.24444444444444444</v>
      </c>
      <c r="R36" s="13"/>
      <c r="S36" s="7">
        <f>VLOOKUP(D36,'[5]Indgåede aftaler'!$F$2:$I$103,4,FALSE)</f>
        <v>52</v>
      </c>
      <c r="T36" s="26">
        <f>VLOOKUP(D36,'[6]Samtlige nøgletal'!$F$2:$I$68,4,FALSE)</f>
        <v>5</v>
      </c>
    </row>
    <row r="37" spans="1:20" s="8" customFormat="1" x14ac:dyDescent="0.25">
      <c r="A37" s="7" t="s">
        <v>7</v>
      </c>
      <c r="B37" s="29" t="s">
        <v>5</v>
      </c>
      <c r="C37" s="22" t="s">
        <v>140</v>
      </c>
      <c r="D37" s="25">
        <v>1785</v>
      </c>
      <c r="E37" s="26">
        <f>VLOOKUP(D37,[1]_SKP3!$C$1:$D$105,2,FALSE)</f>
        <v>16.486000000000001</v>
      </c>
      <c r="F37" s="9">
        <f>VLOOKUP(C37,'[2]Dimensionering 2023'!$A$5:$E$106,5,FALSE)</f>
        <v>5.1332900250000001E-2</v>
      </c>
      <c r="G37" s="28">
        <f>VLOOKUP(C37,[3]Tilgang!$J$5:$M$103,4,FALSE)</f>
        <v>52</v>
      </c>
      <c r="H37" s="9">
        <f>VLOOKUP(D37,[4]Andel!$I$2:$O$104,4,FALSE)</f>
        <v>0.52727272727272723</v>
      </c>
      <c r="I37" s="9">
        <f>VLOOKUP(D37,[4]Andel!$I$2:$O$104,5,FALSE)</f>
        <v>0.27272727272727271</v>
      </c>
      <c r="J37" s="9"/>
      <c r="K37" s="9">
        <f>VLOOKUP(D37,[4]Andel!$I$2:$O$104,2,FALSE)+VLOOKUP(D37,[4]Andel!$I$2:$O$104,3,FALSE)</f>
        <v>0.2</v>
      </c>
      <c r="L37" s="12">
        <f>VLOOKUP(D37,[4]Antal!$I$2:$O$104,4,FALSE)</f>
        <v>29</v>
      </c>
      <c r="M37" s="12">
        <f>VLOOKUP(D37,[4]Antal!$I$2:$O$104,5,FALSE)</f>
        <v>15</v>
      </c>
      <c r="N37" s="12"/>
      <c r="O37" s="12">
        <f>VLOOKUP(D37,[4]Antal!$I$2:$O$104,2,FALSE)+VLOOKUP(D37,[4]Antal!$I$2:$O$104,3,FALSE)</f>
        <v>11</v>
      </c>
      <c r="P37" s="13">
        <f>VLOOKUP(D37,[4]Antal!$I$2:$O$104,4,FALSE)/SUM(VLOOKUP(D37,[4]Antal!$I$2:$O$104,4,FALSE)+VLOOKUP(D37,[4]Antal!$I$2:$O$104,5,FALSE)+VLOOKUP(D37,[4]Antal!$I$2:$O$104,6,FALSE))</f>
        <v>0.65909090909090906</v>
      </c>
      <c r="Q37" s="13">
        <f>VLOOKUP(D37,[4]Antal!$I$2:$O$104,5,FALSE)/SUM(VLOOKUP(D37,[4]Antal!$I$2:$O$104,4,FALSE)+VLOOKUP(D37,[4]Antal!$I$2:$O$104,5,FALSE)+VLOOKUP(D37,[4]Antal!$I$2:$O$104,6,FALSE))</f>
        <v>0.34090909090909088</v>
      </c>
      <c r="R37" s="13"/>
      <c r="S37" s="7">
        <f>VLOOKUP(D37,'[5]Indgåede aftaler'!$F$2:$I$103,4,FALSE)</f>
        <v>54</v>
      </c>
      <c r="T37" s="26">
        <f>VLOOKUP(D37,'[6]Samtlige nøgletal'!$F$2:$I$68,4,FALSE)</f>
        <v>22</v>
      </c>
    </row>
    <row r="38" spans="1:20" s="8" customFormat="1" x14ac:dyDescent="0.25">
      <c r="A38" s="7" t="s">
        <v>5</v>
      </c>
      <c r="B38" s="14" t="s">
        <v>5</v>
      </c>
      <c r="C38" s="22" t="s">
        <v>85</v>
      </c>
      <c r="D38" s="23">
        <v>1270</v>
      </c>
      <c r="E38" s="26">
        <f>VLOOKUP(D38,[1]_SKP3!$C$1:$D$105,2,FALSE)</f>
        <v>15.555999999999999</v>
      </c>
      <c r="F38" s="9">
        <f>VLOOKUP(C38,'[2]Dimensionering 2023'!$A$5:$E$106,5,FALSE)</f>
        <v>3.4732579999999999E-2</v>
      </c>
      <c r="G38" s="28">
        <f>VLOOKUP(C38,[3]Tilgang!$J$5:$M$103,4,FALSE)</f>
        <v>45</v>
      </c>
      <c r="H38" s="9">
        <f>VLOOKUP(D38,[4]Andel!$I$2:$O$104,4,FALSE)</f>
        <v>0.24285714285714285</v>
      </c>
      <c r="I38" s="9">
        <f>VLOOKUP(D38,[4]Andel!$I$2:$O$104,5,FALSE)</f>
        <v>0.17142857142857143</v>
      </c>
      <c r="J38" s="9"/>
      <c r="K38" s="9">
        <f>VLOOKUP(D38,[4]Andel!$I$2:$O$104,2,FALSE)+VLOOKUP(D38,[4]Andel!$I$2:$O$104,3,FALSE)</f>
        <v>0.5714285714285714</v>
      </c>
      <c r="L38" s="12">
        <f>VLOOKUP(D38,[4]Antal!$I$2:$O$104,4,FALSE)</f>
        <v>17</v>
      </c>
      <c r="M38" s="12">
        <f>VLOOKUP(D38,[4]Antal!$I$2:$O$104,5,FALSE)</f>
        <v>12</v>
      </c>
      <c r="N38" s="12"/>
      <c r="O38" s="12">
        <f>VLOOKUP(D38,[4]Antal!$I$2:$O$104,2,FALSE)+VLOOKUP(D38,[4]Antal!$I$2:$O$104,3,FALSE)</f>
        <v>40</v>
      </c>
      <c r="P38" s="13">
        <f>VLOOKUP(D38,[4]Antal!$I$2:$O$104,4,FALSE)/SUM(VLOOKUP(D38,[4]Antal!$I$2:$O$104,4,FALSE)+VLOOKUP(D38,[4]Antal!$I$2:$O$104,5,FALSE)+VLOOKUP(D38,[4]Antal!$I$2:$O$104,6,FALSE))</f>
        <v>0.56666666666666665</v>
      </c>
      <c r="Q38" s="13">
        <f>VLOOKUP(D38,[4]Antal!$I$2:$O$104,5,FALSE)/SUM(VLOOKUP(D38,[4]Antal!$I$2:$O$104,4,FALSE)+VLOOKUP(D38,[4]Antal!$I$2:$O$104,5,FALSE)+VLOOKUP(D38,[4]Antal!$I$2:$O$104,6,FALSE))</f>
        <v>0.4</v>
      </c>
      <c r="R38" s="13"/>
      <c r="S38" s="7">
        <f>VLOOKUP(D38,'[5]Indgåede aftaler'!$F$2:$I$103,4,FALSE)</f>
        <v>28</v>
      </c>
      <c r="T38" s="26">
        <f>VLOOKUP(D38,'[6]Samtlige nøgletal'!$F$2:$I$68,4,FALSE)</f>
        <v>21</v>
      </c>
    </row>
    <row r="39" spans="1:20" s="8" customFormat="1" x14ac:dyDescent="0.25">
      <c r="A39" s="7" t="s">
        <v>5</v>
      </c>
      <c r="B39" s="14" t="s">
        <v>5</v>
      </c>
      <c r="C39" s="22" t="s">
        <v>26</v>
      </c>
      <c r="D39" s="23">
        <v>1355</v>
      </c>
      <c r="E39" s="26">
        <f>VLOOKUP(D39,[1]_SKP3!$C$1:$D$105,2,FALSE)</f>
        <v>0</v>
      </c>
      <c r="F39" s="9">
        <f>VLOOKUP(C39,'[2]Dimensionering 2023'!$A$5:$E$106,5,FALSE)</f>
        <v>5.7716588958333336E-2</v>
      </c>
      <c r="G39" s="28">
        <f>VLOOKUP(C39,[3]Tilgang!$J$5:$M$103,4,FALSE)</f>
        <v>11</v>
      </c>
      <c r="H39" s="9">
        <f>VLOOKUP(D39,[4]Andel!$I$2:$O$104,4,FALSE)</f>
        <v>0.94117647058823528</v>
      </c>
      <c r="I39" s="9"/>
      <c r="J39" s="9"/>
      <c r="K39" s="9"/>
      <c r="L39" s="12">
        <f>VLOOKUP(D39,[4]Antal!$I$2:$O$104,4,FALSE)</f>
        <v>16</v>
      </c>
      <c r="M39" s="12"/>
      <c r="N39" s="12"/>
      <c r="O39" s="12"/>
      <c r="P39" s="13">
        <f>VLOOKUP(D39,[4]Antal!$I$2:$O$104,4,FALSE)/SUM(VLOOKUP(D39,[4]Antal!$I$2:$O$104,4,FALSE)+VLOOKUP(D39,[4]Antal!$I$2:$O$104,5,FALSE)+VLOOKUP(D39,[4]Antal!$I$2:$O$104,6,FALSE))</f>
        <v>1</v>
      </c>
      <c r="Q39" s="13"/>
      <c r="R39" s="13"/>
      <c r="S39" s="7">
        <f>VLOOKUP(D39,'[5]Indgåede aftaler'!$F$2:$I$103,4,FALSE)</f>
        <v>41</v>
      </c>
      <c r="T39" s="26"/>
    </row>
    <row r="40" spans="1:20" s="8" customFormat="1" x14ac:dyDescent="0.25">
      <c r="A40" s="7" t="s">
        <v>7</v>
      </c>
      <c r="B40" s="14" t="s">
        <v>5</v>
      </c>
      <c r="C40" s="22" t="s">
        <v>27</v>
      </c>
      <c r="D40" s="23">
        <v>1520</v>
      </c>
      <c r="E40" s="26">
        <f>VLOOKUP(D40,[1]_SKP3!$C$1:$D$105,2,FALSE)</f>
        <v>7.4770000000000003</v>
      </c>
      <c r="F40" s="9">
        <f>VLOOKUP(C40,'[2]Dimensionering 2023'!$A$5:$E$106,5,FALSE)</f>
        <v>0.19170526937499999</v>
      </c>
      <c r="G40" s="28">
        <f>VLOOKUP(C40,[3]Tilgang!$J$5:$M$103,4,FALSE)</f>
        <v>78</v>
      </c>
      <c r="H40" s="9">
        <f>VLOOKUP(D40,[4]Andel!$I$2:$O$104,4,FALSE)</f>
        <v>0.18072289156626506</v>
      </c>
      <c r="I40" s="9">
        <f>VLOOKUP(D40,[4]Andel!$I$2:$O$104,5,FALSE)</f>
        <v>0.10843373493975904</v>
      </c>
      <c r="J40" s="9"/>
      <c r="K40" s="9">
        <f>VLOOKUP(D40,[4]Andel!$I$2:$O$104,2,FALSE)+VLOOKUP(D40,[4]Andel!$I$2:$O$104,3,FALSE)</f>
        <v>0.6987951807228916</v>
      </c>
      <c r="L40" s="12">
        <f>VLOOKUP(D40,[4]Antal!$I$2:$O$104,4,FALSE)</f>
        <v>15</v>
      </c>
      <c r="M40" s="12">
        <f>VLOOKUP(D40,[4]Antal!$I$2:$O$104,5,FALSE)</f>
        <v>9</v>
      </c>
      <c r="N40" s="12"/>
      <c r="O40" s="12">
        <f>VLOOKUP(D40,[4]Antal!$I$2:$O$104,2,FALSE)+VLOOKUP(D40,[4]Antal!$I$2:$O$104,3,FALSE)</f>
        <v>58</v>
      </c>
      <c r="P40" s="13">
        <f>VLOOKUP(D40,[4]Antal!$I$2:$O$104,4,FALSE)/SUM(VLOOKUP(D40,[4]Antal!$I$2:$O$104,4,FALSE)+VLOOKUP(D40,[4]Antal!$I$2:$O$104,5,FALSE)+VLOOKUP(D40,[4]Antal!$I$2:$O$104,6,FALSE))</f>
        <v>0.6</v>
      </c>
      <c r="Q40" s="13">
        <f>VLOOKUP(D40,[4]Antal!$I$2:$O$104,5,FALSE)/SUM(VLOOKUP(D40,[4]Antal!$I$2:$O$104,4,FALSE)+VLOOKUP(D40,[4]Antal!$I$2:$O$104,5,FALSE)+VLOOKUP(D40,[4]Antal!$I$2:$O$104,6,FALSE))</f>
        <v>0.36</v>
      </c>
      <c r="R40" s="13"/>
      <c r="S40" s="7">
        <f>VLOOKUP(D40,'[5]Indgåede aftaler'!$F$2:$I$103,4,FALSE)</f>
        <v>40</v>
      </c>
      <c r="T40" s="26">
        <f>VLOOKUP(D40,'[6]Samtlige nøgletal'!$F$2:$I$68,4,FALSE)</f>
        <v>12</v>
      </c>
    </row>
    <row r="41" spans="1:20" s="8" customFormat="1" x14ac:dyDescent="0.25">
      <c r="A41" s="7" t="s">
        <v>7</v>
      </c>
      <c r="B41" s="14" t="s">
        <v>7</v>
      </c>
      <c r="C41" s="22" t="s">
        <v>28</v>
      </c>
      <c r="D41" s="23">
        <v>1780</v>
      </c>
      <c r="E41" s="26">
        <f>VLOOKUP(D41,[1]_SKP3!$C$1:$D$105,2,FALSE)</f>
        <v>13.795999999999999</v>
      </c>
      <c r="F41" s="9">
        <f>VLOOKUP(C41,'[2]Dimensionering 2023'!$A$5:$E$106,5,FALSE)</f>
        <v>7.8793881345454536E-2</v>
      </c>
      <c r="G41" s="28">
        <f>VLOOKUP(C41,[3]Tilgang!$J$5:$M$103,4,FALSE)</f>
        <v>452</v>
      </c>
      <c r="H41" s="9">
        <f>VLOOKUP(D41,[4]Andel!$I$2:$O$104,4,FALSE)</f>
        <v>0.57115009746588696</v>
      </c>
      <c r="I41" s="9">
        <f>VLOOKUP(D41,[4]Andel!$I$2:$O$104,5,FALSE)</f>
        <v>0.27680311890838205</v>
      </c>
      <c r="J41" s="9">
        <f>VLOOKUP(D41,[4]Andel!$I$2:$O$104,6,FALSE)</f>
        <v>1.364522417153996E-2</v>
      </c>
      <c r="K41" s="9">
        <f>VLOOKUP(D41,[4]Andel!$I$2:$O$104,2,FALSE)+VLOOKUP(D41,[4]Andel!$I$2:$O$104,3,FALSE)</f>
        <v>0.13840155945419103</v>
      </c>
      <c r="L41" s="12">
        <f>VLOOKUP(D41,[4]Antal!$I$2:$O$104,4,FALSE)</f>
        <v>293</v>
      </c>
      <c r="M41" s="12">
        <f>VLOOKUP(D41,[4]Antal!$I$2:$O$104,5,FALSE)</f>
        <v>142</v>
      </c>
      <c r="N41" s="12">
        <f>VLOOKUP(D41,[4]Antal!$I$2:$O$104,6,FALSE)</f>
        <v>7</v>
      </c>
      <c r="O41" s="12">
        <f>VLOOKUP(D41,[4]Antal!$I$2:$O$104,2,FALSE)+VLOOKUP(D41,[4]Antal!$I$2:$O$104,3,FALSE)</f>
        <v>71</v>
      </c>
      <c r="P41" s="13">
        <f>VLOOKUP(D41,[4]Antal!$I$2:$O$104,4,FALSE)/SUM(VLOOKUP(D41,[4]Antal!$I$2:$O$104,4,FALSE)+VLOOKUP(D41,[4]Antal!$I$2:$O$104,5,FALSE)+VLOOKUP(D41,[4]Antal!$I$2:$O$104,6,FALSE))</f>
        <v>0.66289592760180993</v>
      </c>
      <c r="Q41" s="13">
        <f>VLOOKUP(D41,[4]Antal!$I$2:$O$104,5,FALSE)/SUM(VLOOKUP(D41,[4]Antal!$I$2:$O$104,4,FALSE)+VLOOKUP(D41,[4]Antal!$I$2:$O$104,5,FALSE)+VLOOKUP(D41,[4]Antal!$I$2:$O$104,6,FALSE))</f>
        <v>0.32126696832579188</v>
      </c>
      <c r="R41" s="13">
        <f>VLOOKUP(D41,[4]Antal!$I$2:$O$104,6,FALSE)/SUM(VLOOKUP(D41,[4]Antal!$I$2:$O$104,4,FALSE)+VLOOKUP(D41,[4]Antal!$I$2:$O$104,5,FALSE)+VLOOKUP(D41,[4]Antal!$I$2:$O$104,6,FALSE))</f>
        <v>1.5837104072398189E-2</v>
      </c>
      <c r="S41" s="7">
        <f>VLOOKUP(D41,'[5]Indgåede aftaler'!$F$2:$I$103,4,FALSE)</f>
        <v>650</v>
      </c>
      <c r="T41" s="26">
        <f>VLOOKUP(D41,'[6]Samtlige nøgletal'!$F$2:$I$68,4,FALSE)</f>
        <v>220</v>
      </c>
    </row>
    <row r="42" spans="1:20" s="46" customFormat="1" x14ac:dyDescent="0.25">
      <c r="A42" s="34"/>
      <c r="B42" s="50"/>
      <c r="C42" s="36" t="s">
        <v>80</v>
      </c>
      <c r="D42" s="37">
        <v>1485</v>
      </c>
      <c r="E42" s="46" t="e">
        <f>VLOOKUP(D42,[1]_SKP3!$C$1:$D$105,2,FALSE)</f>
        <v>#N/A</v>
      </c>
      <c r="F42" s="41" t="e">
        <f>VLOOKUP(C42,'[2]Dimensionering 2023'!$A$5:$E$106,5,FALSE)</f>
        <v>#N/A</v>
      </c>
      <c r="G42" s="48" t="e">
        <f>VLOOKUP(C42,[3]Tilgang!$J$5:$M$103,4,FALSE)</f>
        <v>#N/A</v>
      </c>
      <c r="H42" s="41" t="e">
        <f>VLOOKUP(D42,[4]Andel!$I$2:$O$104,4,FALSE)</f>
        <v>#N/A</v>
      </c>
      <c r="I42" s="41" t="e">
        <f>VLOOKUP(D42,[4]Andel!$I$2:$O$104,5,FALSE)</f>
        <v>#N/A</v>
      </c>
      <c r="J42" s="41" t="e">
        <f>VLOOKUP(D42,[4]Andel!$I$2:$O$104,6,FALSE)</f>
        <v>#N/A</v>
      </c>
      <c r="K42" s="41" t="e">
        <f>VLOOKUP(D42,[4]Andel!$I$2:$O$104,2,FALSE)+VLOOKUP(D42,[4]Andel!$I$2:$O$104,3,FALSE)</f>
        <v>#N/A</v>
      </c>
      <c r="L42" s="49" t="e">
        <f>VLOOKUP(D42,[4]Antal!$I$2:$O$104,4,FALSE)</f>
        <v>#N/A</v>
      </c>
      <c r="M42" s="49" t="e">
        <f>VLOOKUP(D42,[4]Antal!$I$2:$O$104,5,FALSE)</f>
        <v>#N/A</v>
      </c>
      <c r="N42" s="49" t="e">
        <f>VLOOKUP(D42,[4]Antal!$I$2:$O$104,6,FALSE)</f>
        <v>#N/A</v>
      </c>
      <c r="O42" s="49" t="e">
        <f>VLOOKUP(D42,[4]Antal!$I$2:$O$104,2,FALSE)+VLOOKUP(D42,[4]Antal!$I$2:$O$104,3,FALSE)</f>
        <v>#N/A</v>
      </c>
      <c r="P42" s="43" t="e">
        <f>VLOOKUP(D42,[4]Antal!$I$2:$O$104,4,FALSE)/SUM(VLOOKUP(D42,[4]Antal!$I$2:$O$104,4,FALSE)+VLOOKUP(D42,[4]Antal!$I$2:$O$104,5,FALSE)+VLOOKUP(D42,[4]Antal!$I$2:$O$104,6,FALSE))</f>
        <v>#N/A</v>
      </c>
      <c r="Q42" s="43" t="e">
        <f>VLOOKUP(D42,[4]Antal!$I$2:$O$104,5,FALSE)/SUM(VLOOKUP(D42,[4]Antal!$I$2:$O$104,4,FALSE)+VLOOKUP(D42,[4]Antal!$I$2:$O$104,5,FALSE)+VLOOKUP(D42,[4]Antal!$I$2:$O$104,6,FALSE))</f>
        <v>#N/A</v>
      </c>
      <c r="R42" s="43" t="e">
        <f>VLOOKUP(D42,[4]Antal!$I$2:$O$104,6,FALSE)/SUM(VLOOKUP(D42,[4]Antal!$I$2:$O$104,4,FALSE)+VLOOKUP(D42,[4]Antal!$I$2:$O$104,5,FALSE)+VLOOKUP(D42,[4]Antal!$I$2:$O$104,6,FALSE))</f>
        <v>#N/A</v>
      </c>
      <c r="S42" s="34" t="e">
        <f>VLOOKUP(D42,'[5]Indgåede aftaler'!$F$2:$I$103,4,FALSE)</f>
        <v>#N/A</v>
      </c>
      <c r="T42" s="46" t="e">
        <f>VLOOKUP(D42,'[6]Samtlige nøgletal'!$F$2:$I$68,4,FALSE)</f>
        <v>#N/A</v>
      </c>
    </row>
    <row r="43" spans="1:20" s="46" customFormat="1" x14ac:dyDescent="0.25">
      <c r="B43" s="47"/>
      <c r="C43" s="36" t="s">
        <v>81</v>
      </c>
      <c r="D43" s="37">
        <v>1475</v>
      </c>
      <c r="E43" s="46" t="e">
        <f>VLOOKUP(D43,[1]_SKP3!$C$1:$D$105,2,FALSE)</f>
        <v>#N/A</v>
      </c>
      <c r="F43" s="41" t="e">
        <f>VLOOKUP(C43,'[2]Dimensionering 2023'!$A$5:$E$106,5,FALSE)</f>
        <v>#N/A</v>
      </c>
      <c r="G43" s="48" t="e">
        <f>VLOOKUP(C43,[3]Tilgang!$J$5:$M$103,4,FALSE)</f>
        <v>#N/A</v>
      </c>
      <c r="H43" s="41" t="e">
        <f>VLOOKUP(D43,[4]Andel!$I$2:$O$104,4,FALSE)</f>
        <v>#N/A</v>
      </c>
      <c r="I43" s="41" t="e">
        <f>VLOOKUP(D43,[4]Andel!$I$2:$O$104,5,FALSE)</f>
        <v>#N/A</v>
      </c>
      <c r="J43" s="41" t="e">
        <f>VLOOKUP(D43,[4]Andel!$I$2:$O$104,6,FALSE)</f>
        <v>#N/A</v>
      </c>
      <c r="K43" s="41" t="e">
        <f>VLOOKUP(D43,[4]Andel!$I$2:$O$104,2,FALSE)+VLOOKUP(D43,[4]Andel!$I$2:$O$104,3,FALSE)</f>
        <v>#N/A</v>
      </c>
      <c r="L43" s="49" t="e">
        <f>VLOOKUP(D43,[4]Antal!$I$2:$O$104,4,FALSE)</f>
        <v>#N/A</v>
      </c>
      <c r="M43" s="49" t="e">
        <f>VLOOKUP(D43,[4]Antal!$I$2:$O$104,5,FALSE)</f>
        <v>#N/A</v>
      </c>
      <c r="N43" s="49" t="e">
        <f>VLOOKUP(D43,[4]Antal!$I$2:$O$104,6,FALSE)</f>
        <v>#N/A</v>
      </c>
      <c r="O43" s="49" t="e">
        <f>VLOOKUP(D43,[4]Antal!$I$2:$O$104,2,FALSE)+VLOOKUP(D43,[4]Antal!$I$2:$O$104,3,FALSE)</f>
        <v>#N/A</v>
      </c>
      <c r="P43" s="43" t="e">
        <f>VLOOKUP(D43,[4]Antal!$I$2:$O$104,4,FALSE)/SUM(VLOOKUP(D43,[4]Antal!$I$2:$O$104,4,FALSE)+VLOOKUP(D43,[4]Antal!$I$2:$O$104,5,FALSE)+VLOOKUP(D43,[4]Antal!$I$2:$O$104,6,FALSE))</f>
        <v>#N/A</v>
      </c>
      <c r="Q43" s="43" t="e">
        <f>VLOOKUP(D43,[4]Antal!$I$2:$O$104,5,FALSE)/SUM(VLOOKUP(D43,[4]Antal!$I$2:$O$104,4,FALSE)+VLOOKUP(D43,[4]Antal!$I$2:$O$104,5,FALSE)+VLOOKUP(D43,[4]Antal!$I$2:$O$104,6,FALSE))</f>
        <v>#N/A</v>
      </c>
      <c r="R43" s="43" t="e">
        <f>VLOOKUP(D43,[4]Antal!$I$2:$O$104,6,FALSE)/SUM(VLOOKUP(D43,[4]Antal!$I$2:$O$104,4,FALSE)+VLOOKUP(D43,[4]Antal!$I$2:$O$104,5,FALSE)+VLOOKUP(D43,[4]Antal!$I$2:$O$104,6,FALSE))</f>
        <v>#N/A</v>
      </c>
      <c r="S43" s="34" t="e">
        <f>VLOOKUP(D43,'[5]Indgåede aftaler'!$F$2:$I$103,4,FALSE)</f>
        <v>#N/A</v>
      </c>
      <c r="T43" s="46" t="e">
        <f>VLOOKUP(D43,'[6]Samtlige nøgletal'!$F$2:$I$68,4,FALSE)</f>
        <v>#N/A</v>
      </c>
    </row>
    <row r="44" spans="1:20" s="8" customFormat="1" x14ac:dyDescent="0.25">
      <c r="A44" s="7" t="s">
        <v>5</v>
      </c>
      <c r="B44" s="14" t="s">
        <v>7</v>
      </c>
      <c r="C44" s="22" t="s">
        <v>29</v>
      </c>
      <c r="D44" s="23">
        <v>383</v>
      </c>
      <c r="E44" s="26">
        <f>VLOOKUP(D44,[1]_SKP3!$C$1:$D$105,2,FALSE)</f>
        <v>12.541</v>
      </c>
      <c r="F44" s="9">
        <f>VLOOKUP(C44,'[2]Dimensionering 2023'!$A$5:$E$106,5,FALSE)</f>
        <v>0.14988029088888885</v>
      </c>
      <c r="G44" s="28">
        <f>VLOOKUP(C44,[3]Tilgang!$J$5:$M$103,4,FALSE)</f>
        <v>272</v>
      </c>
      <c r="H44" s="9">
        <f>VLOOKUP(D44,[4]Andel!$I$2:$O$104,4,FALSE)</f>
        <v>0.4251012145748988</v>
      </c>
      <c r="I44" s="9">
        <f>VLOOKUP(D44,[4]Andel!$I$2:$O$104,5,FALSE)</f>
        <v>0.15384615384615385</v>
      </c>
      <c r="J44" s="9">
        <f>VLOOKUP(D44,[4]Andel!$I$2:$O$104,6,FALSE)</f>
        <v>5.2631578947368418E-2</v>
      </c>
      <c r="K44" s="9">
        <f>VLOOKUP(D44,[4]Andel!$I$2:$O$104,2,FALSE)+VLOOKUP(D44,[4]Andel!$I$2:$O$104,3,FALSE)</f>
        <v>0.36842105263157898</v>
      </c>
      <c r="L44" s="12">
        <f>VLOOKUP(D44,[4]Antal!$I$2:$O$104,4,FALSE)</f>
        <v>105</v>
      </c>
      <c r="M44" s="12">
        <f>VLOOKUP(D44,[4]Antal!$I$2:$O$104,5,FALSE)</f>
        <v>38</v>
      </c>
      <c r="N44" s="12">
        <f>VLOOKUP(D44,[4]Antal!$I$2:$O$104,6,FALSE)</f>
        <v>13</v>
      </c>
      <c r="O44" s="12">
        <f>VLOOKUP(D44,[4]Antal!$I$2:$O$104,2,FALSE)+VLOOKUP(D44,[4]Antal!$I$2:$O$104,3,FALSE)</f>
        <v>91</v>
      </c>
      <c r="P44" s="13">
        <f>VLOOKUP(D44,[4]Antal!$I$2:$O$104,4,FALSE)/SUM(VLOOKUP(D44,[4]Antal!$I$2:$O$104,4,FALSE)+VLOOKUP(D44,[4]Antal!$I$2:$O$104,5,FALSE)+VLOOKUP(D44,[4]Antal!$I$2:$O$104,6,FALSE))</f>
        <v>0.67307692307692313</v>
      </c>
      <c r="Q44" s="13">
        <f>VLOOKUP(D44,[4]Antal!$I$2:$O$104,5,FALSE)/SUM(VLOOKUP(D44,[4]Antal!$I$2:$O$104,4,FALSE)+VLOOKUP(D44,[4]Antal!$I$2:$O$104,5,FALSE)+VLOOKUP(D44,[4]Antal!$I$2:$O$104,6,FALSE))</f>
        <v>0.24358974358974358</v>
      </c>
      <c r="R44" s="13">
        <f>VLOOKUP(D44,[4]Antal!$I$2:$O$104,6,FALSE)/SUM(VLOOKUP(D44,[4]Antal!$I$2:$O$104,4,FALSE)+VLOOKUP(D44,[4]Antal!$I$2:$O$104,5,FALSE)+VLOOKUP(D44,[4]Antal!$I$2:$O$104,6,FALSE))</f>
        <v>8.3333333333333329E-2</v>
      </c>
      <c r="S44" s="7">
        <f>VLOOKUP(D44,'[5]Indgåede aftaler'!$F$2:$I$103,4,FALSE)</f>
        <v>244</v>
      </c>
      <c r="T44" s="26">
        <f>VLOOKUP(D44,'[6]Samtlige nøgletal'!$F$2:$I$68,4,FALSE)</f>
        <v>80</v>
      </c>
    </row>
    <row r="45" spans="1:20" s="8" customFormat="1" x14ac:dyDescent="0.25">
      <c r="A45" s="7" t="s">
        <v>5</v>
      </c>
      <c r="B45" s="14" t="s">
        <v>7</v>
      </c>
      <c r="C45" s="22" t="s">
        <v>30</v>
      </c>
      <c r="D45" s="23">
        <v>1715</v>
      </c>
      <c r="E45" s="26">
        <f>VLOOKUP(D45,[1]_SKP3!$C$1:$D$105,2,FALSE)</f>
        <v>6.5960000000000001</v>
      </c>
      <c r="F45" s="9">
        <f>VLOOKUP(C45,'[2]Dimensionering 2023'!$A$5:$E$106,5,FALSE)</f>
        <v>0.14305806333533649</v>
      </c>
      <c r="G45" s="28">
        <f>VLOOKUP(C45,[3]Tilgang!$J$5:$M$103,4,FALSE)</f>
        <v>1304</v>
      </c>
      <c r="H45" s="9">
        <f>VLOOKUP(D45,[4]Andel!$I$2:$O$104,4,FALSE)</f>
        <v>0.53960396039603964</v>
      </c>
      <c r="I45" s="9">
        <f>VLOOKUP(D45,[4]Andel!$I$2:$O$104,5,FALSE)</f>
        <v>7.5082508250825089E-2</v>
      </c>
      <c r="J45" s="9">
        <f>VLOOKUP(D45,[4]Andel!$I$2:$O$104,6,FALSE)</f>
        <v>1.155115511551155E-2</v>
      </c>
      <c r="K45" s="9">
        <f>VLOOKUP(D45,[4]Andel!$I$2:$O$104,2,FALSE)+VLOOKUP(D45,[4]Andel!$I$2:$O$104,3,FALSE)</f>
        <v>0.37376237623762376</v>
      </c>
      <c r="L45" s="12">
        <f>VLOOKUP(D45,[4]Antal!$I$2:$O$104,4,FALSE)</f>
        <v>654</v>
      </c>
      <c r="M45" s="12">
        <f>VLOOKUP(D45,[4]Antal!$I$2:$O$104,5,FALSE)</f>
        <v>91</v>
      </c>
      <c r="N45" s="12">
        <f>VLOOKUP(D45,[4]Antal!$I$2:$O$104,6,FALSE)</f>
        <v>14</v>
      </c>
      <c r="O45" s="12">
        <f>VLOOKUP(D45,[4]Antal!$I$2:$O$104,2,FALSE)+VLOOKUP(D45,[4]Antal!$I$2:$O$104,3,FALSE)</f>
        <v>453</v>
      </c>
      <c r="P45" s="13">
        <f>VLOOKUP(D45,[4]Antal!$I$2:$O$104,4,FALSE)/SUM(VLOOKUP(D45,[4]Antal!$I$2:$O$104,4,FALSE)+VLOOKUP(D45,[4]Antal!$I$2:$O$104,5,FALSE)+VLOOKUP(D45,[4]Antal!$I$2:$O$104,6,FALSE))</f>
        <v>0.86166007905138342</v>
      </c>
      <c r="Q45" s="13">
        <f>VLOOKUP(D45,[4]Antal!$I$2:$O$104,5,FALSE)/SUM(VLOOKUP(D45,[4]Antal!$I$2:$O$104,4,FALSE)+VLOOKUP(D45,[4]Antal!$I$2:$O$104,5,FALSE)+VLOOKUP(D45,[4]Antal!$I$2:$O$104,6,FALSE))</f>
        <v>0.11989459815546773</v>
      </c>
      <c r="R45" s="13">
        <f>VLOOKUP(D45,[4]Antal!$I$2:$O$104,6,FALSE)/SUM(VLOOKUP(D45,[4]Antal!$I$2:$O$104,4,FALSE)+VLOOKUP(D45,[4]Antal!$I$2:$O$104,5,FALSE)+VLOOKUP(D45,[4]Antal!$I$2:$O$104,6,FALSE))</f>
        <v>1.844532279314888E-2</v>
      </c>
      <c r="S45" s="7">
        <f>VLOOKUP(D45,'[5]Indgåede aftaler'!$F$2:$I$103,4,FALSE)</f>
        <v>1755</v>
      </c>
      <c r="T45" s="26">
        <f>VLOOKUP(D45,'[6]Samtlige nøgletal'!$F$2:$I$68,4,FALSE)</f>
        <v>192</v>
      </c>
    </row>
    <row r="46" spans="1:20" s="8" customFormat="1" x14ac:dyDescent="0.25">
      <c r="A46" s="7" t="s">
        <v>5</v>
      </c>
      <c r="B46" s="14" t="s">
        <v>7</v>
      </c>
      <c r="C46" s="22" t="s">
        <v>31</v>
      </c>
      <c r="D46" s="23">
        <v>1405</v>
      </c>
      <c r="E46" s="26">
        <f>VLOOKUP(D46,[1]_SKP3!$C$1:$D$105,2,FALSE)</f>
        <v>0</v>
      </c>
      <c r="F46" s="9">
        <f>VLOOKUP(C46,'[2]Dimensionering 2023'!$A$5:$E$106,5,FALSE)</f>
        <v>0.11232082574999999</v>
      </c>
      <c r="G46" s="28">
        <f>VLOOKUP(C46,[3]Tilgang!$J$5:$M$103,4,FALSE)</f>
        <v>18</v>
      </c>
      <c r="H46" s="9">
        <f>VLOOKUP(D46,[4]Andel!$I$2:$O$104,4,FALSE)</f>
        <v>0.92592592592592593</v>
      </c>
      <c r="I46" s="9"/>
      <c r="J46" s="9"/>
      <c r="K46" s="9"/>
      <c r="L46" s="12">
        <f>VLOOKUP(D46,[4]Antal!$I$2:$O$104,4,FALSE)</f>
        <v>25</v>
      </c>
      <c r="M46" s="12"/>
      <c r="N46" s="12"/>
      <c r="O46" s="12"/>
      <c r="P46" s="13">
        <f>VLOOKUP(D46,[4]Antal!$I$2:$O$104,4,FALSE)/SUM(VLOOKUP(D46,[4]Antal!$I$2:$O$104,4,FALSE)+VLOOKUP(D46,[4]Antal!$I$2:$O$104,5,FALSE)+VLOOKUP(D46,[4]Antal!$I$2:$O$104,6,FALSE))</f>
        <v>0.96153846153846156</v>
      </c>
      <c r="Q46" s="13"/>
      <c r="R46" s="13"/>
      <c r="S46" s="7">
        <f>VLOOKUP(D46,'[5]Indgåede aftaler'!$F$2:$I$103,4,FALSE)</f>
        <v>31</v>
      </c>
      <c r="T46" s="26"/>
    </row>
    <row r="47" spans="1:20" s="8" customFormat="1" x14ac:dyDescent="0.25">
      <c r="A47" s="7" t="s">
        <v>5</v>
      </c>
      <c r="B47" s="14" t="s">
        <v>7</v>
      </c>
      <c r="C47" s="22" t="s">
        <v>153</v>
      </c>
      <c r="D47" s="23">
        <v>1670</v>
      </c>
      <c r="E47" s="26">
        <f>VLOOKUP(D47,[1]_SKP3!$C$1:$D$105,2,FALSE)</f>
        <v>1.57</v>
      </c>
      <c r="F47" s="9">
        <f>VLOOKUP(C47,'[2]Dimensionering 2023'!$A$5:$E$106,5,FALSE)</f>
        <v>7.7138377608695644E-2</v>
      </c>
      <c r="G47" s="28">
        <f>VLOOKUP(C47,[3]Tilgang!$J$5:$M$103,4,FALSE)</f>
        <v>195</v>
      </c>
      <c r="H47" s="9">
        <f>VLOOKUP(D47,[4]Andel!$I$2:$O$104,4,FALSE)</f>
        <v>0.81227436823104693</v>
      </c>
      <c r="I47" s="9">
        <f>VLOOKUP(D47,[4]Andel!$I$2:$O$104,5,FALSE)</f>
        <v>2.5270758122743681E-2</v>
      </c>
      <c r="J47" s="9"/>
      <c r="K47" s="9">
        <f>VLOOKUP(D47,[4]Andel!$I$2:$O$104,2,FALSE)+VLOOKUP(D47,[4]Andel!$I$2:$O$104,3,FALSE)</f>
        <v>0.15884476534296027</v>
      </c>
      <c r="L47" s="12">
        <f>VLOOKUP(D47,[4]Antal!$I$2:$O$104,4,FALSE)</f>
        <v>225</v>
      </c>
      <c r="M47" s="12">
        <f>VLOOKUP(D47,[4]Antal!$I$2:$O$104,5,FALSE)</f>
        <v>7</v>
      </c>
      <c r="N47" s="12"/>
      <c r="O47" s="12">
        <f>VLOOKUP(D47,[4]Antal!$I$2:$O$104,2,FALSE)+VLOOKUP(D47,[4]Antal!$I$2:$O$104,3,FALSE)</f>
        <v>44</v>
      </c>
      <c r="P47" s="13">
        <f>VLOOKUP(D47,[4]Antal!$I$2:$O$104,4,FALSE)/SUM(VLOOKUP(D47,[4]Antal!$I$2:$O$104,4,FALSE)+VLOOKUP(D47,[4]Antal!$I$2:$O$104,5,FALSE)+VLOOKUP(D47,[4]Antal!$I$2:$O$104,6,FALSE))</f>
        <v>0.96566523605150212</v>
      </c>
      <c r="Q47" s="13">
        <f>VLOOKUP(D47,[4]Antal!$I$2:$O$104,5,FALSE)/SUM(VLOOKUP(D47,[4]Antal!$I$2:$O$104,4,FALSE)+VLOOKUP(D47,[4]Antal!$I$2:$O$104,5,FALSE)+VLOOKUP(D47,[4]Antal!$I$2:$O$104,6,FALSE))</f>
        <v>3.0042918454935622E-2</v>
      </c>
      <c r="R47" s="13"/>
      <c r="S47" s="7">
        <f>VLOOKUP(D47,'[5]Indgåede aftaler'!$F$2:$I$103,4,FALSE)</f>
        <v>334</v>
      </c>
      <c r="T47" s="26">
        <f>VLOOKUP(D47,'[6]Samtlige nøgletal'!$F$2:$I$68,4,FALSE)</f>
        <v>15</v>
      </c>
    </row>
    <row r="48" spans="1:20" s="8" customFormat="1" x14ac:dyDescent="0.25">
      <c r="A48" s="7" t="s">
        <v>5</v>
      </c>
      <c r="B48" s="14" t="s">
        <v>7</v>
      </c>
      <c r="C48" s="22" t="s">
        <v>32</v>
      </c>
      <c r="D48" s="23">
        <v>1495</v>
      </c>
      <c r="E48" s="26">
        <f>VLOOKUP(D48,[1]_SKP3!$C$1:$D$105,2,FALSE)</f>
        <v>10.865</v>
      </c>
      <c r="F48" s="9">
        <f>VLOOKUP(C48,'[2]Dimensionering 2023'!$A$5:$E$106,5,FALSE)</f>
        <v>0.12577599539473683</v>
      </c>
      <c r="G48" s="28">
        <f>VLOOKUP(C48,[3]Tilgang!$J$5:$M$103,4,FALSE)</f>
        <v>78</v>
      </c>
      <c r="H48" s="9">
        <f>VLOOKUP(D48,[4]Andel!$I$2:$O$104,4,FALSE)</f>
        <v>0.37142857142857144</v>
      </c>
      <c r="I48" s="9">
        <f>VLOOKUP(D48,[4]Andel!$I$2:$O$104,5,FALSE)</f>
        <v>0.1</v>
      </c>
      <c r="J48" s="9"/>
      <c r="K48" s="9">
        <f>VLOOKUP(D48,[4]Andel!$I$2:$O$104,2,FALSE)+VLOOKUP(D48,[4]Andel!$I$2:$O$104,3,FALSE)</f>
        <v>0.51428571428571423</v>
      </c>
      <c r="L48" s="12">
        <f>VLOOKUP(D48,[4]Antal!$I$2:$O$104,4,FALSE)</f>
        <v>26</v>
      </c>
      <c r="M48" s="12">
        <f>VLOOKUP(D48,[4]Antal!$I$2:$O$104,5,FALSE)</f>
        <v>7</v>
      </c>
      <c r="N48" s="12"/>
      <c r="O48" s="12">
        <f>VLOOKUP(D48,[4]Antal!$I$2:$O$104,2,FALSE)+VLOOKUP(D48,[4]Antal!$I$2:$O$104,3,FALSE)</f>
        <v>36</v>
      </c>
      <c r="P48" s="13">
        <f>VLOOKUP(D48,[4]Antal!$I$2:$O$104,4,FALSE)/SUM(VLOOKUP(D48,[4]Antal!$I$2:$O$104,4,FALSE)+VLOOKUP(D48,[4]Antal!$I$2:$O$104,5,FALSE)+VLOOKUP(D48,[4]Antal!$I$2:$O$104,6,FALSE))</f>
        <v>0.76470588235294112</v>
      </c>
      <c r="Q48" s="13">
        <f>VLOOKUP(D48,[4]Antal!$I$2:$O$104,5,FALSE)/SUM(VLOOKUP(D48,[4]Antal!$I$2:$O$104,4,FALSE)+VLOOKUP(D48,[4]Antal!$I$2:$O$104,5,FALSE)+VLOOKUP(D48,[4]Antal!$I$2:$O$104,6,FALSE))</f>
        <v>0.20588235294117646</v>
      </c>
      <c r="R48" s="13"/>
      <c r="S48" s="7">
        <f>VLOOKUP(D48,'[5]Indgåede aftaler'!$F$2:$I$103,4,FALSE)</f>
        <v>57</v>
      </c>
      <c r="T48" s="26">
        <f>VLOOKUP(D48,'[6]Samtlige nøgletal'!$F$2:$I$68,4,FALSE)</f>
        <v>13</v>
      </c>
    </row>
    <row r="49" spans="1:20" s="8" customFormat="1" x14ac:dyDescent="0.25">
      <c r="A49" s="7" t="s">
        <v>5</v>
      </c>
      <c r="B49" s="14" t="s">
        <v>5</v>
      </c>
      <c r="C49" s="22" t="s">
        <v>33</v>
      </c>
      <c r="D49" s="23">
        <v>1655</v>
      </c>
      <c r="E49" s="26">
        <f>VLOOKUP(D49,[1]_SKP3!$C$1:$D$105,2,FALSE)</f>
        <v>8.9999999999999993E-3</v>
      </c>
      <c r="F49" s="9">
        <f>VLOOKUP(C49,'[2]Dimensionering 2023'!$A$5:$E$106,5,FALSE)</f>
        <v>6.2084904868421061E-2</v>
      </c>
      <c r="G49" s="28">
        <f>VLOOKUP(C49,[3]Tilgang!$J$5:$M$103,4,FALSE)</f>
        <v>20</v>
      </c>
      <c r="H49" s="9">
        <f>VLOOKUP(D49,[4]Andel!$I$2:$O$104,4,FALSE)</f>
        <v>0.8</v>
      </c>
      <c r="I49" s="9"/>
      <c r="J49" s="9"/>
      <c r="K49" s="9"/>
      <c r="L49" s="12">
        <f>VLOOKUP(D49,[4]Antal!$I$2:$O$104,4,FALSE)</f>
        <v>12</v>
      </c>
      <c r="M49" s="12"/>
      <c r="N49" s="12"/>
      <c r="O49" s="12"/>
      <c r="P49" s="13">
        <f>VLOOKUP(D49,[4]Antal!$I$2:$O$104,4,FALSE)/SUM(VLOOKUP(D49,[4]Antal!$I$2:$O$104,4,FALSE)+VLOOKUP(D49,[4]Antal!$I$2:$O$104,5,FALSE)+VLOOKUP(D49,[4]Antal!$I$2:$O$104,6,FALSE))</f>
        <v>0.92307692307692313</v>
      </c>
      <c r="Q49" s="13"/>
      <c r="R49" s="13"/>
      <c r="S49" s="7">
        <f>VLOOKUP(D49,'[5]Indgåede aftaler'!$F$2:$I$103,4,FALSE)</f>
        <v>39</v>
      </c>
      <c r="T49" s="26"/>
    </row>
    <row r="50" spans="1:20" s="8" customFormat="1" x14ac:dyDescent="0.25">
      <c r="A50" s="7" t="s">
        <v>7</v>
      </c>
      <c r="B50" s="14" t="s">
        <v>5</v>
      </c>
      <c r="C50" s="22" t="s">
        <v>141</v>
      </c>
      <c r="D50" s="23">
        <v>1280</v>
      </c>
      <c r="E50" s="26">
        <f>VLOOKUP(D50,[1]_SKP3!$C$1:$D$105,2,FALSE)</f>
        <v>20.581</v>
      </c>
      <c r="F50" s="9">
        <f>VLOOKUP(C50,'[2]Dimensionering 2023'!$A$5:$E$106,5,FALSE)</f>
        <v>9.1115446874999992E-2</v>
      </c>
      <c r="G50" s="28">
        <f>VLOOKUP(C50,[3]Tilgang!$J$5:$M$103,4,FALSE)</f>
        <v>44</v>
      </c>
      <c r="H50" s="9">
        <f>VLOOKUP(D50,[4]Andel!$I$2:$O$104,4,FALSE)</f>
        <v>0.34</v>
      </c>
      <c r="I50" s="9">
        <f>VLOOKUP(D50,[4]Andel!$I$2:$O$104,5,FALSE)</f>
        <v>0.52</v>
      </c>
      <c r="J50" s="9"/>
      <c r="K50" s="9">
        <f>VLOOKUP(D50,[4]Andel!$I$2:$O$104,2,FALSE)+VLOOKUP(D50,[4]Andel!$I$2:$O$104,3,FALSE)</f>
        <v>0.12</v>
      </c>
      <c r="L50" s="12">
        <f>VLOOKUP(D50,[4]Antal!$I$2:$O$104,4,FALSE)</f>
        <v>17</v>
      </c>
      <c r="M50" s="12">
        <f>VLOOKUP(D50,[4]Antal!$I$2:$O$104,5,FALSE)</f>
        <v>26</v>
      </c>
      <c r="N50" s="12"/>
      <c r="O50" s="12">
        <f>VLOOKUP(D50,[4]Antal!$I$2:$O$104,2,FALSE)+VLOOKUP(D50,[4]Antal!$I$2:$O$104,3,FALSE)</f>
        <v>6</v>
      </c>
      <c r="P50" s="13">
        <f>VLOOKUP(D50,[4]Antal!$I$2:$O$104,4,FALSE)/SUM(VLOOKUP(D50,[4]Antal!$I$2:$O$104,4,FALSE)+VLOOKUP(D50,[4]Antal!$I$2:$O$104,5,FALSE)+VLOOKUP(D50,[4]Antal!$I$2:$O$104,6,FALSE))</f>
        <v>0.38636363636363635</v>
      </c>
      <c r="Q50" s="13">
        <f>VLOOKUP(D50,[4]Antal!$I$2:$O$104,5,FALSE)/SUM(VLOOKUP(D50,[4]Antal!$I$2:$O$104,4,FALSE)+VLOOKUP(D50,[4]Antal!$I$2:$O$104,5,FALSE)+VLOOKUP(D50,[4]Antal!$I$2:$O$104,6,FALSE))</f>
        <v>0.59090909090909094</v>
      </c>
      <c r="R50" s="13"/>
      <c r="S50" s="7">
        <f>VLOOKUP(D50,'[5]Indgåede aftaler'!$F$2:$I$103,4,FALSE)</f>
        <v>36</v>
      </c>
      <c r="T50" s="26">
        <f>VLOOKUP(D50,'[6]Samtlige nøgletal'!$F$2:$I$68,4,FALSE)</f>
        <v>30</v>
      </c>
    </row>
    <row r="51" spans="1:20" s="8" customFormat="1" x14ac:dyDescent="0.25">
      <c r="A51" s="7" t="s">
        <v>5</v>
      </c>
      <c r="B51" s="14" t="s">
        <v>7</v>
      </c>
      <c r="C51" s="22" t="s">
        <v>142</v>
      </c>
      <c r="D51" s="23">
        <v>1932</v>
      </c>
      <c r="E51" s="26">
        <f>VLOOKUP(D51,[1]_SKP3!$C$1:$D$105,2,FALSE)</f>
        <v>7.9059999999999997</v>
      </c>
      <c r="F51" s="9">
        <f>VLOOKUP(C51,'[2]Dimensionering 2023'!$A$5:$E$106,5,FALSE)</f>
        <v>9.5817141650273219E-2</v>
      </c>
      <c r="G51" s="28">
        <f>VLOOKUP(C51,[3]Tilgang!$J$5:$M$103,4,FALSE)</f>
        <v>2784</v>
      </c>
      <c r="H51" s="9">
        <f>VLOOKUP(D51,[4]Andel!$I$2:$O$104,4,FALSE)</f>
        <v>0.30698602794411178</v>
      </c>
      <c r="I51" s="9">
        <f>VLOOKUP(D51,[4]Andel!$I$2:$O$104,5,FALSE)</f>
        <v>5.8283433133732535E-2</v>
      </c>
      <c r="J51" s="9">
        <f>VLOOKUP(D51,[4]Andel!$I$2:$O$104,6,FALSE)</f>
        <v>3.7524950099800398E-2</v>
      </c>
      <c r="K51" s="9">
        <f>VLOOKUP(D51,[4]Andel!$I$2:$O$104,2,FALSE)+VLOOKUP(D51,[4]Andel!$I$2:$O$104,3,FALSE)</f>
        <v>0.5972055888223553</v>
      </c>
      <c r="L51" s="12">
        <f>VLOOKUP(D51,[4]Antal!$I$2:$O$104,4,FALSE)</f>
        <v>769</v>
      </c>
      <c r="M51" s="12">
        <f>VLOOKUP(D51,[4]Antal!$I$2:$O$104,5,FALSE)</f>
        <v>146</v>
      </c>
      <c r="N51" s="12">
        <f>VLOOKUP(D51,[4]Antal!$I$2:$O$104,6,FALSE)</f>
        <v>94</v>
      </c>
      <c r="O51" s="12">
        <f>VLOOKUP(D51,[4]Antal!$I$2:$O$104,2,FALSE)+VLOOKUP(D51,[4]Antal!$I$2:$O$104,3,FALSE)</f>
        <v>1496</v>
      </c>
      <c r="P51" s="13">
        <f>VLOOKUP(D51,[4]Antal!$I$2:$O$104,4,FALSE)/SUM(VLOOKUP(D51,[4]Antal!$I$2:$O$104,4,FALSE)+VLOOKUP(D51,[4]Antal!$I$2:$O$104,5,FALSE)+VLOOKUP(D51,[4]Antal!$I$2:$O$104,6,FALSE))</f>
        <v>0.76214073339940536</v>
      </c>
      <c r="Q51" s="13">
        <f>VLOOKUP(D51,[4]Antal!$I$2:$O$104,5,FALSE)/SUM(VLOOKUP(D51,[4]Antal!$I$2:$O$104,4,FALSE)+VLOOKUP(D51,[4]Antal!$I$2:$O$104,5,FALSE)+VLOOKUP(D51,[4]Antal!$I$2:$O$104,6,FALSE))</f>
        <v>0.14469772051536176</v>
      </c>
      <c r="R51" s="13">
        <f>VLOOKUP(D51,[4]Antal!$I$2:$O$104,6,FALSE)/SUM(VLOOKUP(D51,[4]Antal!$I$2:$O$104,4,FALSE)+VLOOKUP(D51,[4]Antal!$I$2:$O$104,5,FALSE)+VLOOKUP(D51,[4]Antal!$I$2:$O$104,6,FALSE))</f>
        <v>9.3161546085232902E-2</v>
      </c>
      <c r="S51" s="7">
        <f>VLOOKUP(D51,'[5]Indgåede aftaler'!$F$2:$I$103,4,FALSE)</f>
        <v>1355</v>
      </c>
      <c r="T51" s="26">
        <f>VLOOKUP(D51,'[6]Samtlige nøgletal'!$F$2:$I$68,4,FALSE)</f>
        <v>219</v>
      </c>
    </row>
    <row r="52" spans="1:20" s="8" customFormat="1" x14ac:dyDescent="0.25">
      <c r="A52" s="7" t="s">
        <v>5</v>
      </c>
      <c r="B52" s="14" t="s">
        <v>5</v>
      </c>
      <c r="C52" s="22" t="s">
        <v>143</v>
      </c>
      <c r="D52" s="23">
        <v>94</v>
      </c>
      <c r="E52" s="26">
        <f>VLOOKUP(D52,[1]_SKP3!$C$1:$D$105,2,FALSE)</f>
        <v>0</v>
      </c>
      <c r="F52" s="9">
        <f>VLOOKUP(C52,'[2]Dimensionering 2023'!$A$5:$E$106,5,FALSE)</f>
        <v>8.3041931026717863E-2</v>
      </c>
      <c r="G52" s="28" t="e">
        <f>VLOOKUP(C52,[3]Tilgang!$J$5:$M$103,4,FALSE)</f>
        <v>#N/A</v>
      </c>
      <c r="H52" s="9"/>
      <c r="I52" s="9"/>
      <c r="J52" s="9"/>
      <c r="K52" s="9"/>
      <c r="L52" s="12"/>
      <c r="M52" s="12"/>
      <c r="N52" s="12"/>
      <c r="O52" s="12"/>
      <c r="P52" s="13"/>
      <c r="Q52" s="13"/>
      <c r="R52" s="13"/>
      <c r="S52" s="7">
        <f>VLOOKUP(D52,'[5]Indgåede aftaler'!$F$2:$I$103,4,FALSE)</f>
        <v>13</v>
      </c>
      <c r="T52" s="26"/>
    </row>
    <row r="53" spans="1:20" s="8" customFormat="1" x14ac:dyDescent="0.25">
      <c r="A53" s="7" t="s">
        <v>5</v>
      </c>
      <c r="B53" s="14" t="s">
        <v>5</v>
      </c>
      <c r="C53" s="22" t="s">
        <v>34</v>
      </c>
      <c r="D53" s="23">
        <v>1330</v>
      </c>
      <c r="E53" s="26">
        <f>VLOOKUP(D53,[1]_SKP3!$C$1:$D$105,2,FALSE)</f>
        <v>0</v>
      </c>
      <c r="F53" s="9">
        <f>VLOOKUP(C53,'[2]Dimensionering 2023'!$A$5:$E$106,5,FALSE)</f>
        <v>3.7424242400000002E-2</v>
      </c>
      <c r="G53" s="28"/>
      <c r="H53" s="9">
        <f>VLOOKUP(D53,[4]Andel!$I$2:$O$104,4,FALSE)</f>
        <v>0.30612244897959184</v>
      </c>
      <c r="I53" s="9"/>
      <c r="J53" s="9"/>
      <c r="K53" s="9">
        <f>VLOOKUP(D53,[4]Andel!$I$2:$O$104,2,FALSE)+VLOOKUP(D53,[4]Andel!$I$2:$O$104,3,FALSE)</f>
        <v>0.69387755102040816</v>
      </c>
      <c r="L53" s="12">
        <f>VLOOKUP(D53,[4]Antal!$I$2:$O$104,4,FALSE)</f>
        <v>15</v>
      </c>
      <c r="M53" s="12"/>
      <c r="N53" s="12"/>
      <c r="O53" s="12">
        <f>VLOOKUP(D53,[4]Antal!$I$2:$O$104,2,FALSE)+VLOOKUP(D53,[4]Antal!$I$2:$O$104,3,FALSE)</f>
        <v>34</v>
      </c>
      <c r="P53" s="13">
        <f>VLOOKUP(D53,[4]Antal!$I$2:$O$104,4,FALSE)/SUM(VLOOKUP(D53,[4]Antal!$I$2:$O$104,4,FALSE)+VLOOKUP(D53,[4]Antal!$I$2:$O$104,5,FALSE)+VLOOKUP(D53,[4]Antal!$I$2:$O$104,6,FALSE))</f>
        <v>1</v>
      </c>
      <c r="Q53" s="13"/>
      <c r="R53" s="13"/>
      <c r="S53" s="7">
        <f>VLOOKUP(D53,'[5]Indgåede aftaler'!$F$2:$I$103,4,FALSE)</f>
        <v>29</v>
      </c>
      <c r="T53" s="26"/>
    </row>
    <row r="54" spans="1:20" s="8" customFormat="1" x14ac:dyDescent="0.25">
      <c r="A54" s="7" t="s">
        <v>5</v>
      </c>
      <c r="B54" s="14" t="s">
        <v>7</v>
      </c>
      <c r="C54" s="22" t="s">
        <v>35</v>
      </c>
      <c r="D54" s="23">
        <v>1145</v>
      </c>
      <c r="E54" s="26">
        <f>VLOOKUP(D54,[1]_SKP3!$C$1:$D$105,2,FALSE)</f>
        <v>11.667999999999999</v>
      </c>
      <c r="F54" s="9">
        <f>VLOOKUP(C54,'[2]Dimensionering 2023'!$A$5:$E$106,5,FALSE)</f>
        <v>4.6121412198275841E-2</v>
      </c>
      <c r="G54" s="28">
        <f>VLOOKUP(C54,[3]Tilgang!$J$5:$M$103,4,FALSE)</f>
        <v>403</v>
      </c>
      <c r="H54" s="9">
        <f>VLOOKUP(D54,[4]Andel!$I$2:$O$104,4,FALSE)</f>
        <v>0.6728395061728395</v>
      </c>
      <c r="I54" s="9">
        <f>VLOOKUP(D54,[4]Andel!$I$2:$O$104,5,FALSE)</f>
        <v>0.13786008230452676</v>
      </c>
      <c r="J54" s="9">
        <f>VLOOKUP(D54,[4]Andel!$I$2:$O$104,6,FALSE)</f>
        <v>1.8518518518518517E-2</v>
      </c>
      <c r="K54" s="9">
        <f>VLOOKUP(D54,[4]Andel!$I$2:$O$104,2,FALSE)+VLOOKUP(D54,[4]Andel!$I$2:$O$104,3,FALSE)</f>
        <v>0.17078189300411523</v>
      </c>
      <c r="L54" s="12">
        <f>VLOOKUP(D54,[4]Antal!$I$2:$O$104,4,FALSE)</f>
        <v>327</v>
      </c>
      <c r="M54" s="12">
        <f>VLOOKUP(D54,[4]Antal!$I$2:$O$104,5,FALSE)</f>
        <v>67</v>
      </c>
      <c r="N54" s="12">
        <f>VLOOKUP(D54,[4]Antal!$I$2:$O$104,6,FALSE)</f>
        <v>9</v>
      </c>
      <c r="O54" s="12">
        <f>VLOOKUP(D54,[4]Antal!$I$2:$O$104,2,FALSE)+VLOOKUP(D54,[4]Antal!$I$2:$O$104,3,FALSE)</f>
        <v>83</v>
      </c>
      <c r="P54" s="13">
        <f>VLOOKUP(D54,[4]Antal!$I$2:$O$104,4,FALSE)/SUM(VLOOKUP(D54,[4]Antal!$I$2:$O$104,4,FALSE)+VLOOKUP(D54,[4]Antal!$I$2:$O$104,5,FALSE)+VLOOKUP(D54,[4]Antal!$I$2:$O$104,6,FALSE))</f>
        <v>0.81141439205955335</v>
      </c>
      <c r="Q54" s="13">
        <f>VLOOKUP(D54,[4]Antal!$I$2:$O$104,5,FALSE)/SUM(VLOOKUP(D54,[4]Antal!$I$2:$O$104,4,FALSE)+VLOOKUP(D54,[4]Antal!$I$2:$O$104,5,FALSE)+VLOOKUP(D54,[4]Antal!$I$2:$O$104,6,FALSE))</f>
        <v>0.16625310173697269</v>
      </c>
      <c r="R54" s="13">
        <f>VLOOKUP(D54,[4]Antal!$I$2:$O$104,6,FALSE)/SUM(VLOOKUP(D54,[4]Antal!$I$2:$O$104,4,FALSE)+VLOOKUP(D54,[4]Antal!$I$2:$O$104,5,FALSE)+VLOOKUP(D54,[4]Antal!$I$2:$O$104,6,FALSE))</f>
        <v>2.2332506203473945E-2</v>
      </c>
      <c r="S54" s="7">
        <f>VLOOKUP(D54,'[5]Indgåede aftaler'!$F$2:$I$103,4,FALSE)</f>
        <v>439</v>
      </c>
      <c r="T54" s="26">
        <f>VLOOKUP(D54,'[6]Samtlige nøgletal'!$F$2:$I$68,4,FALSE)</f>
        <v>89</v>
      </c>
    </row>
    <row r="55" spans="1:20" s="8" customFormat="1" x14ac:dyDescent="0.25">
      <c r="A55" s="7" t="s">
        <v>5</v>
      </c>
      <c r="B55" s="14" t="s">
        <v>7</v>
      </c>
      <c r="C55" s="22" t="s">
        <v>144</v>
      </c>
      <c r="D55" s="23">
        <v>1190</v>
      </c>
      <c r="E55" s="26">
        <f>VLOOKUP(D55,[1]_SKP3!$C$1:$D$105,2,FALSE)</f>
        <v>6.3280000000000003</v>
      </c>
      <c r="F55" s="9">
        <f>VLOOKUP(C55,'[2]Dimensionering 2023'!$A$5:$E$106,5,FALSE)</f>
        <v>8.9049602466555203E-2</v>
      </c>
      <c r="G55" s="28">
        <f>VLOOKUP(C55,[3]Tilgang!$J$5:$M$103,4,FALSE)</f>
        <v>387</v>
      </c>
      <c r="H55" s="9">
        <f>VLOOKUP(D55,[4]Andel!$I$2:$O$104,4,FALSE)</f>
        <v>0.68023255813953487</v>
      </c>
      <c r="I55" s="9">
        <f>VLOOKUP(D55,[4]Andel!$I$2:$O$104,5,FALSE)</f>
        <v>0.14244186046511628</v>
      </c>
      <c r="J55" s="9">
        <f>VLOOKUP(D55,[4]Andel!$I$2:$O$104,6,FALSE)</f>
        <v>2.616279069767442E-2</v>
      </c>
      <c r="K55" s="9">
        <f>VLOOKUP(D55,[4]Andel!$I$2:$O$104,2,FALSE)+VLOOKUP(D55,[4]Andel!$I$2:$O$104,3,FALSE)</f>
        <v>0.15116279069767441</v>
      </c>
      <c r="L55" s="12">
        <f>VLOOKUP(D55,[4]Antal!$I$2:$O$104,4,FALSE)</f>
        <v>234</v>
      </c>
      <c r="M55" s="12">
        <f>VLOOKUP(D55,[4]Antal!$I$2:$O$104,5,FALSE)</f>
        <v>49</v>
      </c>
      <c r="N55" s="12">
        <f>VLOOKUP(D55,[4]Antal!$I$2:$O$104,6,FALSE)</f>
        <v>9</v>
      </c>
      <c r="O55" s="12">
        <f>VLOOKUP(D55,[4]Antal!$I$2:$O$104,2,FALSE)+VLOOKUP(D55,[4]Antal!$I$2:$O$104,3,FALSE)</f>
        <v>52</v>
      </c>
      <c r="P55" s="13">
        <f>VLOOKUP(D55,[4]Antal!$I$2:$O$104,4,FALSE)/SUM(VLOOKUP(D55,[4]Antal!$I$2:$O$104,4,FALSE)+VLOOKUP(D55,[4]Antal!$I$2:$O$104,5,FALSE)+VLOOKUP(D55,[4]Antal!$I$2:$O$104,6,FALSE))</f>
        <v>0.80136986301369861</v>
      </c>
      <c r="Q55" s="13">
        <f>VLOOKUP(D55,[4]Antal!$I$2:$O$104,5,FALSE)/SUM(VLOOKUP(D55,[4]Antal!$I$2:$O$104,4,FALSE)+VLOOKUP(D55,[4]Antal!$I$2:$O$104,5,FALSE)+VLOOKUP(D55,[4]Antal!$I$2:$O$104,6,FALSE))</f>
        <v>0.1678082191780822</v>
      </c>
      <c r="R55" s="13">
        <f>VLOOKUP(D55,[4]Antal!$I$2:$O$104,6,FALSE)/SUM(VLOOKUP(D55,[4]Antal!$I$2:$O$104,4,FALSE)+VLOOKUP(D55,[4]Antal!$I$2:$O$104,5,FALSE)+VLOOKUP(D55,[4]Antal!$I$2:$O$104,6,FALSE))</f>
        <v>3.0821917808219176E-2</v>
      </c>
      <c r="S55" s="7">
        <f>VLOOKUP(D55,'[5]Indgåede aftaler'!$F$2:$I$103,4,FALSE)</f>
        <v>410</v>
      </c>
      <c r="T55" s="26">
        <f>VLOOKUP(D55,'[6]Samtlige nøgletal'!$F$2:$I$68,4,FALSE)</f>
        <v>95</v>
      </c>
    </row>
    <row r="56" spans="1:20" s="8" customFormat="1" x14ac:dyDescent="0.25">
      <c r="A56" s="7" t="s">
        <v>5</v>
      </c>
      <c r="B56" s="14" t="s">
        <v>7</v>
      </c>
      <c r="C56" s="22" t="s">
        <v>36</v>
      </c>
      <c r="D56" s="23">
        <v>1250</v>
      </c>
      <c r="E56" s="26">
        <f>VLOOKUP(D56,[1]_SKP3!$C$1:$D$105,2,FALSE)</f>
        <v>4.0149999999999997</v>
      </c>
      <c r="F56" s="9">
        <f>VLOOKUP(C56,'[2]Dimensionering 2023'!$A$5:$E$106,5,FALSE)</f>
        <v>6.6198392594339628E-2</v>
      </c>
      <c r="G56" s="28">
        <f>VLOOKUP(C56,[3]Tilgang!$J$5:$M$103,4,FALSE)</f>
        <v>87</v>
      </c>
      <c r="H56" s="9">
        <f>VLOOKUP(D56,[4]Andel!$I$2:$O$104,4,FALSE)</f>
        <v>0.74725274725274726</v>
      </c>
      <c r="I56" s="9">
        <f>VLOOKUP(D56,[4]Andel!$I$2:$O$104,5,FALSE)</f>
        <v>8.7912087912087919E-2</v>
      </c>
      <c r="J56" s="9"/>
      <c r="K56" s="9">
        <f>VLOOKUP(D56,[4]Andel!$I$2:$O$104,2,FALSE)+VLOOKUP(D56,[4]Andel!$I$2:$O$104,3,FALSE)</f>
        <v>0.14285714285714285</v>
      </c>
      <c r="L56" s="12">
        <f>VLOOKUP(D56,[4]Antal!$I$2:$O$104,4,FALSE)</f>
        <v>68</v>
      </c>
      <c r="M56" s="12">
        <f>VLOOKUP(D56,[4]Antal!$I$2:$O$104,5,FALSE)</f>
        <v>8</v>
      </c>
      <c r="N56" s="12"/>
      <c r="O56" s="12">
        <f>VLOOKUP(D56,[4]Antal!$I$2:$O$104,2,FALSE)+VLOOKUP(D56,[4]Antal!$I$2:$O$104,3,FALSE)</f>
        <v>13</v>
      </c>
      <c r="P56" s="13">
        <f>VLOOKUP(D56,[4]Antal!$I$2:$O$104,4,FALSE)/SUM(VLOOKUP(D56,[4]Antal!$I$2:$O$104,4,FALSE)+VLOOKUP(D56,[4]Antal!$I$2:$O$104,5,FALSE)+VLOOKUP(D56,[4]Antal!$I$2:$O$104,6,FALSE))</f>
        <v>0.87179487179487181</v>
      </c>
      <c r="Q56" s="13">
        <f>VLOOKUP(D56,[4]Antal!$I$2:$O$104,5,FALSE)/SUM(VLOOKUP(D56,[4]Antal!$I$2:$O$104,4,FALSE)+VLOOKUP(D56,[4]Antal!$I$2:$O$104,5,FALSE)+VLOOKUP(D56,[4]Antal!$I$2:$O$104,6,FALSE))</f>
        <v>0.10256410256410256</v>
      </c>
      <c r="R56" s="13"/>
      <c r="S56" s="7">
        <f>VLOOKUP(D56,'[5]Indgåede aftaler'!$F$2:$I$103,4,FALSE)</f>
        <v>139</v>
      </c>
      <c r="T56" s="26">
        <f>VLOOKUP(D56,'[6]Samtlige nøgletal'!$F$2:$I$68,4,FALSE)</f>
        <v>11</v>
      </c>
    </row>
    <row r="57" spans="1:20" s="8" customFormat="1" x14ac:dyDescent="0.25">
      <c r="A57" s="7" t="s">
        <v>5</v>
      </c>
      <c r="B57" s="14" t="s">
        <v>7</v>
      </c>
      <c r="C57" s="22" t="s">
        <v>145</v>
      </c>
      <c r="D57" s="23">
        <v>1912</v>
      </c>
      <c r="E57" s="26">
        <f>VLOOKUP(D57,[1]_SKP3!$C$1:$D$105,2,FALSE)</f>
        <v>4.2850000000000001</v>
      </c>
      <c r="F57" s="9">
        <f>VLOOKUP(C57,'[2]Dimensionering 2023'!$A$5:$E$106,5,FALSE)</f>
        <v>7.5317951039562209E-2</v>
      </c>
      <c r="G57" s="28">
        <f>VLOOKUP(C57,[3]Tilgang!$J$5:$M$103,4,FALSE)</f>
        <v>3347</v>
      </c>
      <c r="H57" s="9">
        <f>VLOOKUP(D57,[4]Andel!$I$2:$O$104,4,FALSE)</f>
        <v>0.30904933028422082</v>
      </c>
      <c r="I57" s="9">
        <f>VLOOKUP(D57,[4]Andel!$I$2:$O$104,5,FALSE)</f>
        <v>7.1545246651421104E-2</v>
      </c>
      <c r="J57" s="9">
        <f>VLOOKUP(D57,[4]Andel!$I$2:$O$104,6,FALSE)</f>
        <v>4.4756615485135577E-2</v>
      </c>
      <c r="K57" s="9">
        <f>VLOOKUP(D57,[4]Andel!$I$2:$O$104,2,FALSE)+VLOOKUP(D57,[4]Andel!$I$2:$O$104,3,FALSE)</f>
        <v>0.57464880757922254</v>
      </c>
      <c r="L57" s="12">
        <f>VLOOKUP(D57,[4]Antal!$I$2:$O$104,4,FALSE)</f>
        <v>946</v>
      </c>
      <c r="M57" s="12">
        <f>VLOOKUP(D57,[4]Antal!$I$2:$O$104,5,FALSE)</f>
        <v>219</v>
      </c>
      <c r="N57" s="12">
        <f>VLOOKUP(D57,[4]Antal!$I$2:$O$104,6,FALSE)</f>
        <v>137</v>
      </c>
      <c r="O57" s="12">
        <f>VLOOKUP(D57,[4]Antal!$I$2:$O$104,2,FALSE)+VLOOKUP(D57,[4]Antal!$I$2:$O$104,3,FALSE)</f>
        <v>1759</v>
      </c>
      <c r="P57" s="13">
        <f>VLOOKUP(D57,[4]Antal!$I$2:$O$104,4,FALSE)/SUM(VLOOKUP(D57,[4]Antal!$I$2:$O$104,4,FALSE)+VLOOKUP(D57,[4]Antal!$I$2:$O$104,5,FALSE)+VLOOKUP(D57,[4]Antal!$I$2:$O$104,6,FALSE))</f>
        <v>0.72657450076804919</v>
      </c>
      <c r="Q57" s="13">
        <f>VLOOKUP(D57,[4]Antal!$I$2:$O$104,5,FALSE)/SUM(VLOOKUP(D57,[4]Antal!$I$2:$O$104,4,FALSE)+VLOOKUP(D57,[4]Antal!$I$2:$O$104,5,FALSE)+VLOOKUP(D57,[4]Antal!$I$2:$O$104,6,FALSE))</f>
        <v>0.16820276497695852</v>
      </c>
      <c r="R57" s="13">
        <f>VLOOKUP(D57,[4]Antal!$I$2:$O$104,6,FALSE)/SUM(VLOOKUP(D57,[4]Antal!$I$2:$O$104,4,FALSE)+VLOOKUP(D57,[4]Antal!$I$2:$O$104,5,FALSE)+VLOOKUP(D57,[4]Antal!$I$2:$O$104,6,FALSE))</f>
        <v>0.10522273425499232</v>
      </c>
      <c r="S57" s="7">
        <f>VLOOKUP(D57,'[5]Indgåede aftaler'!$F$2:$I$103,4,FALSE)</f>
        <v>3220</v>
      </c>
      <c r="T57" s="26">
        <f>VLOOKUP(D57,'[6]Samtlige nøgletal'!$F$2:$I$68,4,FALSE)</f>
        <v>330</v>
      </c>
    </row>
    <row r="58" spans="1:20" s="8" customFormat="1" x14ac:dyDescent="0.25">
      <c r="A58" s="7" t="s">
        <v>7</v>
      </c>
      <c r="B58" s="14" t="s">
        <v>7</v>
      </c>
      <c r="C58" s="22" t="s">
        <v>78</v>
      </c>
      <c r="D58" s="23">
        <v>1790</v>
      </c>
      <c r="E58" s="26">
        <f>VLOOKUP(D58,[1]_SKP3!$C$1:$D$105,2,FALSE)</f>
        <v>22</v>
      </c>
      <c r="F58" s="9">
        <f>VLOOKUP(C58,'[2]Dimensionering 2023'!$A$5:$E$106,5,FALSE)</f>
        <v>0.11584273948863637</v>
      </c>
      <c r="G58" s="28">
        <f>VLOOKUP(C58,[3]Tilgang!$J$5:$M$103,4,FALSE)</f>
        <v>118</v>
      </c>
      <c r="H58" s="9">
        <f>VLOOKUP(D58,[4]Andel!$I$2:$O$104,4,FALSE)</f>
        <v>0.60377358490566035</v>
      </c>
      <c r="I58" s="9">
        <f>VLOOKUP(D58,[4]Andel!$I$2:$O$104,5,FALSE)</f>
        <v>0.23584905660377359</v>
      </c>
      <c r="J58" s="9"/>
      <c r="K58" s="9">
        <f>VLOOKUP(D58,[4]Andel!$I$2:$O$104,2,FALSE)+VLOOKUP(D58,[4]Andel!$I$2:$O$104,3,FALSE)</f>
        <v>0.14150943396226415</v>
      </c>
      <c r="L58" s="12">
        <f>VLOOKUP(D58,[4]Antal!$I$2:$O$104,4,FALSE)</f>
        <v>64</v>
      </c>
      <c r="M58" s="12">
        <f>VLOOKUP(D58,[4]Antal!$I$2:$O$104,5,FALSE)</f>
        <v>25</v>
      </c>
      <c r="N58" s="12"/>
      <c r="O58" s="12">
        <f>VLOOKUP(D58,[4]Antal!$I$2:$O$104,2,FALSE)+VLOOKUP(D58,[4]Antal!$I$2:$O$104,3,FALSE)</f>
        <v>15</v>
      </c>
      <c r="P58" s="13">
        <f>VLOOKUP(D58,[4]Antal!$I$2:$O$104,4,FALSE)/SUM(VLOOKUP(D58,[4]Antal!$I$2:$O$104,4,FALSE)+VLOOKUP(D58,[4]Antal!$I$2:$O$104,5,FALSE)+VLOOKUP(D58,[4]Antal!$I$2:$O$104,6,FALSE))</f>
        <v>0.70329670329670335</v>
      </c>
      <c r="Q58" s="13">
        <f>VLOOKUP(D58,[4]Antal!$I$2:$O$104,5,FALSE)/SUM(VLOOKUP(D58,[4]Antal!$I$2:$O$104,4,FALSE)+VLOOKUP(D58,[4]Antal!$I$2:$O$104,5,FALSE)+VLOOKUP(D58,[4]Antal!$I$2:$O$104,6,FALSE))</f>
        <v>0.27472527472527475</v>
      </c>
      <c r="R58" s="13"/>
      <c r="S58" s="7">
        <f>VLOOKUP(D58,'[5]Indgåede aftaler'!$F$2:$I$103,4,FALSE)</f>
        <v>116</v>
      </c>
      <c r="T58" s="26">
        <f>VLOOKUP(D58,'[6]Samtlige nøgletal'!$F$2:$I$68,4,FALSE)</f>
        <v>53</v>
      </c>
    </row>
    <row r="59" spans="1:20" s="8" customFormat="1" x14ac:dyDescent="0.25">
      <c r="A59" s="7" t="s">
        <v>5</v>
      </c>
      <c r="B59" s="14" t="s">
        <v>5</v>
      </c>
      <c r="C59" s="22" t="s">
        <v>37</v>
      </c>
      <c r="D59" s="23">
        <v>384</v>
      </c>
      <c r="E59" s="26">
        <f>VLOOKUP(D59,[1]_SKP3!$C$1:$D$105,2,FALSE)</f>
        <v>0</v>
      </c>
      <c r="F59" s="9">
        <f>VLOOKUP(C59,'[2]Dimensionering 2023'!$A$5:$E$106,5,FALSE)</f>
        <v>8.3041931026717863E-2</v>
      </c>
      <c r="G59" s="28">
        <f>VLOOKUP(C59,[3]Tilgang!$J$5:$M$103,4,FALSE)</f>
        <v>9</v>
      </c>
      <c r="H59" s="9">
        <f>VLOOKUP(D59,[4]Andel!$I$2:$O$104,4,FALSE)</f>
        <v>0.81818181818181823</v>
      </c>
      <c r="I59" s="9"/>
      <c r="J59" s="9"/>
      <c r="K59" s="9"/>
      <c r="L59" s="12">
        <f>VLOOKUP(D59,[4]Antal!$I$2:$O$104,4,FALSE)</f>
        <v>9</v>
      </c>
      <c r="M59" s="12"/>
      <c r="N59" s="12"/>
      <c r="O59" s="12"/>
      <c r="P59" s="13">
        <f>VLOOKUP(D59,[4]Antal!$I$2:$O$104,4,FALSE)/SUM(VLOOKUP(D59,[4]Antal!$I$2:$O$104,4,FALSE)+VLOOKUP(D59,[4]Antal!$I$2:$O$104,5,FALSE)+VLOOKUP(D59,[4]Antal!$I$2:$O$104,6,FALSE))</f>
        <v>1</v>
      </c>
      <c r="Q59" s="13"/>
      <c r="R59" s="13"/>
      <c r="S59" s="7">
        <v>28</v>
      </c>
      <c r="T59" s="26"/>
    </row>
    <row r="60" spans="1:20" s="8" customFormat="1" x14ac:dyDescent="0.25">
      <c r="A60" s="7" t="s">
        <v>5</v>
      </c>
      <c r="B60" s="14" t="s">
        <v>7</v>
      </c>
      <c r="C60" s="22" t="s">
        <v>38</v>
      </c>
      <c r="D60" s="23">
        <v>1180</v>
      </c>
      <c r="E60" s="26">
        <f>VLOOKUP(D60,[1]_SKP3!$C$1:$D$105,2,FALSE)</f>
        <v>0.16300000000000001</v>
      </c>
      <c r="F60" s="9">
        <f>VLOOKUP(C60,'[2]Dimensionering 2023'!$A$5:$E$106,5,FALSE)</f>
        <v>2.6153358387096773E-2</v>
      </c>
      <c r="G60" s="28">
        <f>VLOOKUP(C60,[3]Tilgang!$J$5:$M$103,4,FALSE)</f>
        <v>74</v>
      </c>
      <c r="H60" s="9">
        <f>VLOOKUP(D60,[4]Andel!$I$2:$O$104,4,FALSE)</f>
        <v>0.58064516129032262</v>
      </c>
      <c r="I60" s="9"/>
      <c r="J60" s="9"/>
      <c r="K60" s="9">
        <f>VLOOKUP(D60,[4]Andel!$I$2:$O$104,2,FALSE)+VLOOKUP(D60,[4]Andel!$I$2:$O$104,3,FALSE)</f>
        <v>0.40322580645161288</v>
      </c>
      <c r="L60" s="12">
        <f>VLOOKUP(D60,[4]Antal!$I$2:$O$104,4,FALSE)</f>
        <v>36</v>
      </c>
      <c r="M60" s="12"/>
      <c r="N60" s="12"/>
      <c r="O60" s="12">
        <f>VLOOKUP(D60,[4]Antal!$I$2:$O$104,2,FALSE)+VLOOKUP(D60,[4]Antal!$I$2:$O$104,3,FALSE)</f>
        <v>25</v>
      </c>
      <c r="P60" s="13">
        <f>VLOOKUP(D60,[4]Antal!$I$2:$O$104,4,FALSE)/SUM(VLOOKUP(D60,[4]Antal!$I$2:$O$104,4,FALSE)+VLOOKUP(D60,[4]Antal!$I$2:$O$104,5,FALSE)+VLOOKUP(D60,[4]Antal!$I$2:$O$104,6,FALSE))</f>
        <v>0.97297297297297303</v>
      </c>
      <c r="Q60" s="13"/>
      <c r="R60" s="13"/>
      <c r="S60" s="7">
        <f>VLOOKUP(D60,'[5]Indgåede aftaler'!$F$2:$I$103,4,FALSE)</f>
        <v>89</v>
      </c>
      <c r="T60" s="26"/>
    </row>
    <row r="61" spans="1:20" s="8" customFormat="1" x14ac:dyDescent="0.25">
      <c r="A61" s="7" t="s">
        <v>7</v>
      </c>
      <c r="B61" s="14" t="s">
        <v>7</v>
      </c>
      <c r="C61" s="22" t="s">
        <v>146</v>
      </c>
      <c r="D61" s="23">
        <v>1565</v>
      </c>
      <c r="E61" s="26">
        <f>VLOOKUP(D61,[1]_SKP3!$C$1:$D$105,2,FALSE)</f>
        <v>5.1680000000000001</v>
      </c>
      <c r="F61" s="9">
        <f>VLOOKUP(C61,'[2]Dimensionering 2023'!$A$5:$E$106,5,FALSE)</f>
        <v>0.10520646304203536</v>
      </c>
      <c r="G61" s="28">
        <f>VLOOKUP(C61,[3]Tilgang!$J$5:$M$103,4,FALSE)</f>
        <v>409</v>
      </c>
      <c r="H61" s="9">
        <f>VLOOKUP(D61,[4]Andel!$I$2:$O$104,4,FALSE)</f>
        <v>0.75519630484988454</v>
      </c>
      <c r="I61" s="9">
        <f>VLOOKUP(D61,[4]Andel!$I$2:$O$104,5,FALSE)</f>
        <v>9.237875288683603E-2</v>
      </c>
      <c r="J61" s="9"/>
      <c r="K61" s="9">
        <f>VLOOKUP(D61,[4]Andel!$I$2:$O$104,2,FALSE)+VLOOKUP(D61,[4]Andel!$I$2:$O$104,3,FALSE)</f>
        <v>0.14549653579676675</v>
      </c>
      <c r="L61" s="12">
        <f>VLOOKUP(D61,[4]Antal!$I$2:$O$104,4,FALSE)</f>
        <v>327</v>
      </c>
      <c r="M61" s="12">
        <f>VLOOKUP(D61,[4]Antal!$I$2:$O$104,5,FALSE)</f>
        <v>40</v>
      </c>
      <c r="N61" s="12"/>
      <c r="O61" s="12">
        <f>VLOOKUP(D61,[4]Antal!$I$2:$O$104,2,FALSE)+VLOOKUP(D61,[4]Antal!$I$2:$O$104,3,FALSE)</f>
        <v>63</v>
      </c>
      <c r="P61" s="13">
        <f>VLOOKUP(D61,[4]Antal!$I$2:$O$104,4,FALSE)/SUM(VLOOKUP(D61,[4]Antal!$I$2:$O$104,4,FALSE)+VLOOKUP(D61,[4]Antal!$I$2:$O$104,5,FALSE)+VLOOKUP(D61,[4]Antal!$I$2:$O$104,6,FALSE))</f>
        <v>0.88378378378378375</v>
      </c>
      <c r="Q61" s="13">
        <f>VLOOKUP(D61,[4]Antal!$I$2:$O$104,5,FALSE)/SUM(VLOOKUP(D61,[4]Antal!$I$2:$O$104,4,FALSE)+VLOOKUP(D61,[4]Antal!$I$2:$O$104,5,FALSE)+VLOOKUP(D61,[4]Antal!$I$2:$O$104,6,FALSE))</f>
        <v>0.10810810810810811</v>
      </c>
      <c r="R61" s="13"/>
      <c r="S61" s="7">
        <f>VLOOKUP(D61,'[5]Indgåede aftaler'!$F$2:$I$103,4,FALSE)</f>
        <v>639</v>
      </c>
      <c r="T61" s="26">
        <f>VLOOKUP(D61,'[6]Samtlige nøgletal'!$F$2:$I$68,4,FALSE)</f>
        <v>94</v>
      </c>
    </row>
    <row r="62" spans="1:20" s="8" customFormat="1" x14ac:dyDescent="0.25">
      <c r="A62" s="7" t="s">
        <v>5</v>
      </c>
      <c r="B62" s="14" t="s">
        <v>5</v>
      </c>
      <c r="C62" s="22" t="s">
        <v>39</v>
      </c>
      <c r="D62" s="23">
        <v>16</v>
      </c>
      <c r="E62" s="26">
        <f>VLOOKUP(D62,[1]_SKP3!$C$1:$D$105,2,FALSE)</f>
        <v>0.28000000000000003</v>
      </c>
      <c r="F62" s="9">
        <f>VLOOKUP(C62,'[2]Dimensionering 2023'!$A$5:$E$106,5,FALSE)</f>
        <v>2.7678096516602805E-2</v>
      </c>
      <c r="G62" s="28">
        <f>VLOOKUP(C62,[3]Tilgang!$J$5:$M$103,4,FALSE)</f>
        <v>975</v>
      </c>
      <c r="H62" s="9">
        <f>VLOOKUP(D62,[4]Andel!$I$2:$O$104,4,FALSE)</f>
        <v>0.73764600179694517</v>
      </c>
      <c r="I62" s="9">
        <f>VLOOKUP(D62,[4]Andel!$I$2:$O$104,5,FALSE)</f>
        <v>8.0862533692722376E-3</v>
      </c>
      <c r="J62" s="9"/>
      <c r="K62" s="9">
        <f>VLOOKUP(D62,[4]Andel!$I$2:$O$104,2,FALSE)+VLOOKUP(D62,[4]Andel!$I$2:$O$104,3,FALSE)</f>
        <v>0.25247079964061092</v>
      </c>
      <c r="L62" s="12">
        <f>VLOOKUP(D62,[4]Antal!$I$2:$O$104,4,FALSE)</f>
        <v>821</v>
      </c>
      <c r="M62" s="12">
        <f>VLOOKUP(D62,[4]Antal!$I$2:$O$104,5,FALSE)</f>
        <v>9</v>
      </c>
      <c r="N62" s="12"/>
      <c r="O62" s="12">
        <f>VLOOKUP(D62,[4]Antal!$I$2:$O$104,2,FALSE)+VLOOKUP(D62,[4]Antal!$I$2:$O$104,3,FALSE)</f>
        <v>281</v>
      </c>
      <c r="P62" s="13">
        <f>VLOOKUP(D62,[4]Antal!$I$2:$O$104,4,FALSE)/SUM(VLOOKUP(D62,[4]Antal!$I$2:$O$104,4,FALSE)+VLOOKUP(D62,[4]Antal!$I$2:$O$104,5,FALSE)+VLOOKUP(D62,[4]Antal!$I$2:$O$104,6,FALSE))</f>
        <v>0.98677884615384615</v>
      </c>
      <c r="Q62" s="13">
        <f>VLOOKUP(D62,[4]Antal!$I$2:$O$104,5,FALSE)/SUM(VLOOKUP(D62,[4]Antal!$I$2:$O$104,4,FALSE)+VLOOKUP(D62,[4]Antal!$I$2:$O$104,5,FALSE)+VLOOKUP(D62,[4]Antal!$I$2:$O$104,6,FALSE))</f>
        <v>1.0817307692307692E-2</v>
      </c>
      <c r="R62" s="13"/>
      <c r="S62" s="30">
        <v>1865</v>
      </c>
      <c r="T62" s="26">
        <v>17</v>
      </c>
    </row>
    <row r="63" spans="1:20" s="8" customFormat="1" x14ac:dyDescent="0.25">
      <c r="A63" s="7" t="s">
        <v>5</v>
      </c>
      <c r="B63" s="14" t="s">
        <v>7</v>
      </c>
      <c r="C63" s="22" t="s">
        <v>40</v>
      </c>
      <c r="D63" s="23">
        <v>93</v>
      </c>
      <c r="E63" s="26">
        <f>VLOOKUP(D63,[1]_SKP3!$C$1:$D$105,2,FALSE)</f>
        <v>2.0550000000000002</v>
      </c>
      <c r="F63" s="9">
        <f>VLOOKUP(C63,'[2]Dimensionering 2023'!$A$5:$E$106,5,FALSE)</f>
        <v>5.0611836144067793E-2</v>
      </c>
      <c r="G63" s="28">
        <f>VLOOKUP(C63,[3]Tilgang!$J$5:$M$103,4,FALSE)</f>
        <v>144</v>
      </c>
      <c r="H63" s="9">
        <f>VLOOKUP(D63,[4]Andel!$I$2:$O$104,4,FALSE)</f>
        <v>0.75</v>
      </c>
      <c r="I63" s="9">
        <f>VLOOKUP(D63,[4]Andel!$I$2:$O$104,5,FALSE)</f>
        <v>7.1428571428571425E-2</v>
      </c>
      <c r="J63" s="9"/>
      <c r="K63" s="9">
        <f>VLOOKUP(D63,[4]Andel!$I$2:$O$104,2,FALSE)+VLOOKUP(D63,[4]Andel!$I$2:$O$104,3,FALSE)</f>
        <v>0.17261904761904762</v>
      </c>
      <c r="L63" s="12">
        <f>VLOOKUP(D63,[4]Antal!$I$2:$O$104,4,FALSE)</f>
        <v>126</v>
      </c>
      <c r="M63" s="12">
        <f>VLOOKUP(D63,[4]Antal!$I$2:$O$104,5,FALSE)</f>
        <v>12</v>
      </c>
      <c r="N63" s="12"/>
      <c r="O63" s="12">
        <f>VLOOKUP(D63,[4]Antal!$I$2:$O$104,2,FALSE)+VLOOKUP(D63,[4]Antal!$I$2:$O$104,3,FALSE)</f>
        <v>29</v>
      </c>
      <c r="P63" s="13">
        <f>VLOOKUP(D63,[4]Antal!$I$2:$O$104,4,FALSE)/SUM(VLOOKUP(D63,[4]Antal!$I$2:$O$104,4,FALSE)+VLOOKUP(D63,[4]Antal!$I$2:$O$104,5,FALSE)+VLOOKUP(D63,[4]Antal!$I$2:$O$104,6,FALSE))</f>
        <v>0.90647482014388492</v>
      </c>
      <c r="Q63" s="13">
        <f>VLOOKUP(D63,[4]Antal!$I$2:$O$104,5,FALSE)/SUM(VLOOKUP(D63,[4]Antal!$I$2:$O$104,4,FALSE)+VLOOKUP(D63,[4]Antal!$I$2:$O$104,5,FALSE)+VLOOKUP(D63,[4]Antal!$I$2:$O$104,6,FALSE))</f>
        <v>8.6330935251798566E-2</v>
      </c>
      <c r="R63" s="13"/>
      <c r="S63" s="7">
        <f>VLOOKUP(D63,'[5]Indgåede aftaler'!$F$2:$I$103,4,FALSE)</f>
        <v>240</v>
      </c>
      <c r="T63" s="26">
        <f>VLOOKUP(D63,'[6]Samtlige nøgletal'!$F$2:$I$68,4,FALSE)</f>
        <v>24</v>
      </c>
    </row>
    <row r="64" spans="1:20" s="8" customFormat="1" x14ac:dyDescent="0.25">
      <c r="A64" s="7" t="s">
        <v>5</v>
      </c>
      <c r="B64" s="14" t="s">
        <v>5</v>
      </c>
      <c r="C64" s="22" t="s">
        <v>41</v>
      </c>
      <c r="D64" s="23">
        <v>1255</v>
      </c>
      <c r="E64" s="26">
        <f>VLOOKUP(D64,[1]_SKP3!$C$1:$D$105,2,FALSE)</f>
        <v>0</v>
      </c>
      <c r="F64" s="9">
        <f>VLOOKUP(C64,'[2]Dimensionering 2023'!$A$5:$E$106,5,FALSE)</f>
        <v>2.0631823629032257E-2</v>
      </c>
      <c r="G64" s="28">
        <f>VLOOKUP(C64,[3]Tilgang!$J$5:$M$103,4,FALSE)</f>
        <v>25</v>
      </c>
      <c r="H64" s="9">
        <f>VLOOKUP(D64,[4]Andel!$I$2:$O$104,4,FALSE)</f>
        <v>0.16</v>
      </c>
      <c r="I64" s="9">
        <f>VLOOKUP(D64,[4]Andel!$I$2:$O$104,5,FALSE)</f>
        <v>0.16</v>
      </c>
      <c r="J64" s="9"/>
      <c r="K64" s="9">
        <f>VLOOKUP(D64,[4]Andel!$I$2:$O$104,2,FALSE)+VLOOKUP(D64,[4]Andel!$I$2:$O$104,3,FALSE)</f>
        <v>0.68</v>
      </c>
      <c r="L64" s="12">
        <f>VLOOKUP(D64,[4]Antal!$I$2:$O$104,4,FALSE)</f>
        <v>4</v>
      </c>
      <c r="M64" s="12">
        <f>VLOOKUP(D64,[4]Antal!$I$2:$O$104,5,FALSE)</f>
        <v>4</v>
      </c>
      <c r="N64" s="12"/>
      <c r="O64" s="12">
        <f>VLOOKUP(D64,[4]Antal!$I$2:$O$104,2,FALSE)+VLOOKUP(D64,[4]Antal!$I$2:$O$104,3,FALSE)</f>
        <v>17</v>
      </c>
      <c r="P64" s="13">
        <f>VLOOKUP(D64,[4]Antal!$I$2:$O$104,4,FALSE)/SUM(VLOOKUP(D64,[4]Antal!$I$2:$O$104,4,FALSE)+VLOOKUP(D64,[4]Antal!$I$2:$O$104,5,FALSE)+VLOOKUP(D64,[4]Antal!$I$2:$O$104,6,FALSE))</f>
        <v>0.5</v>
      </c>
      <c r="Q64" s="13">
        <f>VLOOKUP(D64,[4]Antal!$I$2:$O$104,5,FALSE)/SUM(VLOOKUP(D64,[4]Antal!$I$2:$O$104,4,FALSE)+VLOOKUP(D64,[4]Antal!$I$2:$O$104,5,FALSE)+VLOOKUP(D64,[4]Antal!$I$2:$O$104,6,FALSE))</f>
        <v>0.5</v>
      </c>
      <c r="R64" s="13"/>
      <c r="S64" s="7">
        <f>VLOOKUP(D64,'[5]Indgåede aftaler'!$F$2:$I$103,4,FALSE)</f>
        <v>18</v>
      </c>
      <c r="T64" s="26"/>
    </row>
    <row r="65" spans="1:20" s="8" customFormat="1" x14ac:dyDescent="0.25">
      <c r="A65" s="7" t="s">
        <v>5</v>
      </c>
      <c r="B65" s="14" t="s">
        <v>5</v>
      </c>
      <c r="C65" s="22" t="s">
        <v>42</v>
      </c>
      <c r="D65" s="23">
        <v>1315</v>
      </c>
      <c r="E65" s="26">
        <f>VLOOKUP(D65,[1]_SKP3!$C$1:$D$105,2,FALSE)</f>
        <v>0</v>
      </c>
      <c r="F65" s="9">
        <f>VLOOKUP(C65,'[2]Dimensionering 2023'!$A$5:$E$106,5,FALSE)</f>
        <v>4.7414347777777782E-2</v>
      </c>
      <c r="G65" s="28">
        <f>VLOOKUP(C65,[3]Tilgang!$J$5:$M$103,4,FALSE)</f>
        <v>62</v>
      </c>
      <c r="H65" s="9">
        <f>VLOOKUP(D65,[4]Andel!$I$2:$O$104,4,FALSE)</f>
        <v>0.47826086956521741</v>
      </c>
      <c r="I65" s="9"/>
      <c r="J65" s="9"/>
      <c r="K65" s="9">
        <f>VLOOKUP(D65,[4]Andel!$I$2:$O$104,2,FALSE)+VLOOKUP(D65,[4]Andel!$I$2:$O$104,3,FALSE)</f>
        <v>0.52173913043478259</v>
      </c>
      <c r="L65" s="12">
        <f>VLOOKUP(D65,[4]Antal!$I$2:$O$104,4,FALSE)</f>
        <v>22</v>
      </c>
      <c r="M65" s="12"/>
      <c r="N65" s="12"/>
      <c r="O65" s="12">
        <f>VLOOKUP(D65,[4]Antal!$I$2:$O$104,2,FALSE)+VLOOKUP(D65,[4]Antal!$I$2:$O$104,3,FALSE)</f>
        <v>24</v>
      </c>
      <c r="P65" s="13">
        <f>VLOOKUP(D65,[4]Antal!$I$2:$O$104,4,FALSE)/SUM(VLOOKUP(D65,[4]Antal!$I$2:$O$104,4,FALSE)+VLOOKUP(D65,[4]Antal!$I$2:$O$104,5,FALSE)+VLOOKUP(D65,[4]Antal!$I$2:$O$104,6,FALSE))</f>
        <v>1</v>
      </c>
      <c r="Q65" s="13"/>
      <c r="R65" s="13"/>
      <c r="S65" s="7">
        <f>VLOOKUP(D65,'[5]Indgåede aftaler'!$F$2:$I$103,4,FALSE)</f>
        <v>28</v>
      </c>
      <c r="T65" s="26"/>
    </row>
    <row r="66" spans="1:20" s="8" customFormat="1" x14ac:dyDescent="0.25">
      <c r="A66" s="7" t="s">
        <v>5</v>
      </c>
      <c r="B66" s="14" t="s">
        <v>7</v>
      </c>
      <c r="C66" s="22" t="s">
        <v>167</v>
      </c>
      <c r="D66" s="23">
        <v>1415</v>
      </c>
      <c r="E66" s="26">
        <f>VLOOKUP(D66,[1]_SKP3!$C$1:$D$105,2,FALSE)</f>
        <v>2.6320000000000001</v>
      </c>
      <c r="F66" s="9">
        <f>VLOOKUP(C66,'[2]Dimensionering 2023'!$A$5:$E$106,5,FALSE)</f>
        <v>4.7602643981481479E-2</v>
      </c>
      <c r="G66" s="28">
        <f>VLOOKUP(C66,[3]Tilgang!$J$5:$M$103,4,FALSE)</f>
        <v>112</v>
      </c>
      <c r="H66" s="9">
        <f>VLOOKUP(D66,[4]Andel!$I$2:$O$104,4,FALSE)</f>
        <v>0.77777777777777779</v>
      </c>
      <c r="I66" s="9">
        <f>VLOOKUP(D66,[4]Andel!$I$2:$O$104,5,FALSE)</f>
        <v>5.0505050505050504E-2</v>
      </c>
      <c r="J66" s="9"/>
      <c r="K66" s="9">
        <f>VLOOKUP(D66,[4]Andel!$I$2:$O$104,2,FALSE)+VLOOKUP(D66,[4]Andel!$I$2:$O$104,3,FALSE)</f>
        <v>0.17171717171717171</v>
      </c>
      <c r="L66" s="12">
        <f>VLOOKUP(D66,[4]Antal!$I$2:$O$104,4,FALSE)</f>
        <v>77</v>
      </c>
      <c r="M66" s="12">
        <f>VLOOKUP(D66,[4]Antal!$I$2:$O$104,5,FALSE)</f>
        <v>5</v>
      </c>
      <c r="N66" s="12"/>
      <c r="O66" s="12">
        <f>VLOOKUP(D66,[4]Antal!$I$2:$O$104,2,FALSE)+VLOOKUP(D66,[4]Antal!$I$2:$O$104,3,FALSE)</f>
        <v>17</v>
      </c>
      <c r="P66" s="13">
        <f>VLOOKUP(D66,[4]Antal!$I$2:$O$104,4,FALSE)/SUM(VLOOKUP(D66,[4]Antal!$I$2:$O$104,4,FALSE)+VLOOKUP(D66,[4]Antal!$I$2:$O$104,5,FALSE)+VLOOKUP(D66,[4]Antal!$I$2:$O$104,6,FALSE))</f>
        <v>0.93902439024390238</v>
      </c>
      <c r="Q66" s="13">
        <f>VLOOKUP(D66,[4]Antal!$I$2:$O$104,5,FALSE)/SUM(VLOOKUP(D66,[4]Antal!$I$2:$O$104,4,FALSE)+VLOOKUP(D66,[4]Antal!$I$2:$O$104,5,FALSE)+VLOOKUP(D66,[4]Antal!$I$2:$O$104,6,FALSE))</f>
        <v>6.097560975609756E-2</v>
      </c>
      <c r="R66" s="13"/>
      <c r="S66" s="7">
        <f>VLOOKUP(D66,'[5]Indgåede aftaler'!$F$2:$I$103,4,FALSE)</f>
        <v>173</v>
      </c>
      <c r="T66" s="26">
        <f>VLOOKUP(D66,'[6]Samtlige nøgletal'!$F$2:$I$68,4,FALSE)</f>
        <v>16</v>
      </c>
    </row>
    <row r="67" spans="1:20" s="8" customFormat="1" x14ac:dyDescent="0.25">
      <c r="A67" s="7" t="s">
        <v>7</v>
      </c>
      <c r="B67" s="14" t="s">
        <v>7</v>
      </c>
      <c r="C67" s="22" t="s">
        <v>43</v>
      </c>
      <c r="D67" s="23">
        <v>1525</v>
      </c>
      <c r="E67" s="26">
        <f>VLOOKUP(D67,[1]_SKP3!$C$1:$D$105,2,FALSE)</f>
        <v>19.065999999999999</v>
      </c>
      <c r="F67" s="9">
        <f>VLOOKUP(C67,'[2]Dimensionering 2023'!$A$5:$E$106,5,FALSE)</f>
        <v>0.22993298878012053</v>
      </c>
      <c r="G67" s="28">
        <f>VLOOKUP(C67,[3]Tilgang!$J$5:$M$103,4,FALSE)</f>
        <v>162</v>
      </c>
      <c r="H67" s="9">
        <f>VLOOKUP(D67,[4]Andel!$I$2:$O$104,4,FALSE)</f>
        <v>0.52777777777777779</v>
      </c>
      <c r="I67" s="9">
        <f>VLOOKUP(D67,[4]Andel!$I$2:$O$104,5,FALSE)</f>
        <v>0.29166666666666669</v>
      </c>
      <c r="J67" s="9"/>
      <c r="K67" s="9">
        <f>VLOOKUP(D67,[4]Andel!$I$2:$O$104,2,FALSE)+VLOOKUP(D67,[4]Andel!$I$2:$O$104,3,FALSE)</f>
        <v>0.15972222222222221</v>
      </c>
      <c r="L67" s="12">
        <f>VLOOKUP(D67,[4]Antal!$I$2:$O$104,4,FALSE)</f>
        <v>76</v>
      </c>
      <c r="M67" s="12">
        <f>VLOOKUP(D67,[4]Antal!$I$2:$O$104,5,FALSE)</f>
        <v>42</v>
      </c>
      <c r="N67" s="12"/>
      <c r="O67" s="12">
        <f>VLOOKUP(D67,[4]Antal!$I$2:$O$104,2,FALSE)+VLOOKUP(D67,[4]Antal!$I$2:$O$104,3,FALSE)</f>
        <v>23</v>
      </c>
      <c r="P67" s="13">
        <f>VLOOKUP(D67,[4]Antal!$I$2:$O$104,4,FALSE)/SUM(VLOOKUP(D67,[4]Antal!$I$2:$O$104,4,FALSE)+VLOOKUP(D67,[4]Antal!$I$2:$O$104,5,FALSE)+VLOOKUP(D67,[4]Antal!$I$2:$O$104,6,FALSE))</f>
        <v>0.62809917355371903</v>
      </c>
      <c r="Q67" s="13">
        <f>VLOOKUP(D67,[4]Antal!$I$2:$O$104,5,FALSE)/SUM(VLOOKUP(D67,[4]Antal!$I$2:$O$104,4,FALSE)+VLOOKUP(D67,[4]Antal!$I$2:$O$104,5,FALSE)+VLOOKUP(D67,[4]Antal!$I$2:$O$104,6,FALSE))</f>
        <v>0.34710743801652894</v>
      </c>
      <c r="R67" s="13"/>
      <c r="S67" s="7">
        <f>VLOOKUP(D67,'[5]Indgåede aftaler'!$F$2:$I$103,4,FALSE)</f>
        <v>193</v>
      </c>
      <c r="T67" s="26">
        <f>VLOOKUP(D67,'[6]Samtlige nøgletal'!$F$2:$I$68,4,FALSE)</f>
        <v>71</v>
      </c>
    </row>
    <row r="68" spans="1:20" s="8" customFormat="1" x14ac:dyDescent="0.25">
      <c r="A68" s="7" t="s">
        <v>5</v>
      </c>
      <c r="B68" s="14" t="s">
        <v>5</v>
      </c>
      <c r="C68" s="22" t="s">
        <v>44</v>
      </c>
      <c r="D68" s="23">
        <v>1640</v>
      </c>
      <c r="E68" s="26">
        <f>VLOOKUP(D68,[1]_SKP3!$C$1:$D$105,2,FALSE)</f>
        <v>0</v>
      </c>
      <c r="F68" s="9">
        <f>VLOOKUP(C68,'[2]Dimensionering 2023'!$A$5:$E$106,5,FALSE)</f>
        <v>2.2321958474025974E-2</v>
      </c>
      <c r="G68" s="28">
        <f>VLOOKUP(C68,[3]Tilgang!$J$5:$M$103,4,FALSE)</f>
        <v>163</v>
      </c>
      <c r="H68" s="9">
        <f>VLOOKUP(D68,[4]Andel!$I$2:$O$104,4,FALSE)</f>
        <v>0.58682634730538918</v>
      </c>
      <c r="I68" s="9"/>
      <c r="J68" s="9"/>
      <c r="K68" s="9">
        <f>VLOOKUP(D68,[4]Andel!$I$2:$O$104,2,FALSE)+VLOOKUP(D68,[4]Andel!$I$2:$O$104,3,FALSE)</f>
        <v>0.41317365269461082</v>
      </c>
      <c r="L68" s="12">
        <f>VLOOKUP(D68,[4]Antal!$I$2:$O$104,4,FALSE)</f>
        <v>98</v>
      </c>
      <c r="M68" s="12"/>
      <c r="N68" s="12"/>
      <c r="O68" s="12">
        <f>VLOOKUP(D68,[4]Antal!$I$2:$O$104,2,FALSE)+VLOOKUP(D68,[4]Antal!$I$2:$O$104,3,FALSE)</f>
        <v>69</v>
      </c>
      <c r="P68" s="13">
        <f>VLOOKUP(D68,[4]Antal!$I$2:$O$104,4,FALSE)/SUM(VLOOKUP(D68,[4]Antal!$I$2:$O$104,4,FALSE)+VLOOKUP(D68,[4]Antal!$I$2:$O$104,5,FALSE)+VLOOKUP(D68,[4]Antal!$I$2:$O$104,6,FALSE))</f>
        <v>1</v>
      </c>
      <c r="Q68" s="13"/>
      <c r="R68" s="13"/>
      <c r="S68" s="7">
        <f>VLOOKUP(D68,'[5]Indgåede aftaler'!$F$2:$I$103,4,FALSE)</f>
        <v>183</v>
      </c>
      <c r="T68" s="26"/>
    </row>
    <row r="69" spans="1:20" s="46" customFormat="1" x14ac:dyDescent="0.25">
      <c r="B69" s="47"/>
      <c r="C69" s="36" t="s">
        <v>82</v>
      </c>
      <c r="D69" s="37">
        <v>1290</v>
      </c>
      <c r="E69" s="46" t="e">
        <f>VLOOKUP(D69,[1]_SKP3!$C$1:$D$105,2,FALSE)</f>
        <v>#N/A</v>
      </c>
      <c r="F69" s="41" t="e">
        <f>VLOOKUP(C69,'[2]Dimensionering 2023'!$A$5:$E$106,5,FALSE)</f>
        <v>#N/A</v>
      </c>
      <c r="G69" s="48" t="e">
        <f>VLOOKUP(C69,[3]Tilgang!$J$5:$M$103,4,FALSE)</f>
        <v>#N/A</v>
      </c>
      <c r="H69" s="41" t="e">
        <f>VLOOKUP(D69,[4]Andel!$I$2:$O$104,4,FALSE)</f>
        <v>#N/A</v>
      </c>
      <c r="I69" s="41" t="e">
        <f>VLOOKUP(D69,[4]Andel!$I$2:$O$104,5,FALSE)</f>
        <v>#N/A</v>
      </c>
      <c r="J69" s="41" t="e">
        <f>VLOOKUP(D69,[4]Andel!$I$2:$O$104,6,FALSE)</f>
        <v>#N/A</v>
      </c>
      <c r="K69" s="41" t="e">
        <f>VLOOKUP(D69,[4]Andel!$I$2:$O$104,2,FALSE)+VLOOKUP(D69,[4]Andel!$I$2:$O$104,3,FALSE)</f>
        <v>#N/A</v>
      </c>
      <c r="L69" s="49" t="e">
        <f>VLOOKUP(D69,[4]Antal!$I$2:$O$104,4,FALSE)</f>
        <v>#N/A</v>
      </c>
      <c r="M69" s="49" t="e">
        <f>VLOOKUP(D69,[4]Antal!$I$2:$O$104,5,FALSE)</f>
        <v>#N/A</v>
      </c>
      <c r="N69" s="49" t="e">
        <f>VLOOKUP(D69,[4]Antal!$I$2:$O$104,6,FALSE)</f>
        <v>#N/A</v>
      </c>
      <c r="O69" s="49" t="e">
        <f>VLOOKUP(D69,[4]Antal!$I$2:$O$104,2,FALSE)+VLOOKUP(D69,[4]Antal!$I$2:$O$104,3,FALSE)</f>
        <v>#N/A</v>
      </c>
      <c r="P69" s="43" t="e">
        <f>VLOOKUP(D69,[4]Antal!$I$2:$O$104,4,FALSE)/SUM(VLOOKUP(D69,[4]Antal!$I$2:$O$104,4,FALSE)+VLOOKUP(D69,[4]Antal!$I$2:$O$104,5,FALSE)+VLOOKUP(D69,[4]Antal!$I$2:$O$104,6,FALSE))</f>
        <v>#N/A</v>
      </c>
      <c r="Q69" s="43" t="e">
        <f>VLOOKUP(D69,[4]Antal!$I$2:$O$104,5,FALSE)/SUM(VLOOKUP(D69,[4]Antal!$I$2:$O$104,4,FALSE)+VLOOKUP(D69,[4]Antal!$I$2:$O$104,5,FALSE)+VLOOKUP(D69,[4]Antal!$I$2:$O$104,6,FALSE))</f>
        <v>#N/A</v>
      </c>
      <c r="R69" s="43" t="e">
        <f>VLOOKUP(D69,[4]Antal!$I$2:$O$104,6,FALSE)/SUM(VLOOKUP(D69,[4]Antal!$I$2:$O$104,4,FALSE)+VLOOKUP(D69,[4]Antal!$I$2:$O$104,5,FALSE)+VLOOKUP(D69,[4]Antal!$I$2:$O$104,6,FALSE))</f>
        <v>#N/A</v>
      </c>
      <c r="S69" s="34" t="e">
        <f>VLOOKUP(D69,'[5]Indgåede aftaler'!$F$2:$I$103,4,FALSE)</f>
        <v>#N/A</v>
      </c>
      <c r="T69" s="46" t="e">
        <f>VLOOKUP(D69,'[6]Samtlige nøgletal'!$F$2:$I$68,4,FALSE)</f>
        <v>#N/A</v>
      </c>
    </row>
    <row r="70" spans="1:20" s="8" customFormat="1" x14ac:dyDescent="0.25">
      <c r="A70" s="7" t="s">
        <v>5</v>
      </c>
      <c r="B70" s="14" t="s">
        <v>7</v>
      </c>
      <c r="C70" s="22" t="s">
        <v>45</v>
      </c>
      <c r="D70" s="23">
        <v>1350</v>
      </c>
      <c r="E70" s="26">
        <f>VLOOKUP(D70,[1]_SKP3!$C$1:$D$105,2,FALSE)</f>
        <v>4.3819999999999997</v>
      </c>
      <c r="F70" s="9">
        <f>VLOOKUP(C70,'[2]Dimensionering 2023'!$A$5:$E$106,5,FALSE)</f>
        <v>0.10265433837896254</v>
      </c>
      <c r="G70" s="28">
        <f>VLOOKUP(C70,[3]Tilgang!$J$5:$M$103,4,FALSE)</f>
        <v>818</v>
      </c>
      <c r="H70" s="9">
        <f>VLOOKUP(D70,[4]Andel!$I$2:$O$104,4,FALSE)</f>
        <v>0.72337662337662334</v>
      </c>
      <c r="I70" s="9">
        <f>VLOOKUP(D70,[4]Andel!$I$2:$O$104,5,FALSE)</f>
        <v>6.1038961038961038E-2</v>
      </c>
      <c r="J70" s="9">
        <f>VLOOKUP(D70,[4]Andel!$I$2:$O$104,6,FALSE)</f>
        <v>5.1948051948051948E-3</v>
      </c>
      <c r="K70" s="9">
        <f>VLOOKUP(D70,[4]Andel!$I$2:$O$104,2,FALSE)+VLOOKUP(D70,[4]Andel!$I$2:$O$104,3,FALSE)</f>
        <v>0.21038961038961038</v>
      </c>
      <c r="L70" s="12">
        <f>VLOOKUP(D70,[4]Antal!$I$2:$O$104,4,FALSE)</f>
        <v>557</v>
      </c>
      <c r="M70" s="12">
        <f>VLOOKUP(D70,[4]Antal!$I$2:$O$104,5,FALSE)</f>
        <v>47</v>
      </c>
      <c r="N70" s="12">
        <f>VLOOKUP(D70,[4]Antal!$I$2:$O$104,6,FALSE)</f>
        <v>4</v>
      </c>
      <c r="O70" s="12">
        <f>VLOOKUP(D70,[4]Antal!$I$2:$O$104,2,FALSE)+VLOOKUP(D70,[4]Antal!$I$2:$O$104,3,FALSE)</f>
        <v>162</v>
      </c>
      <c r="P70" s="13">
        <f>VLOOKUP(D70,[4]Antal!$I$2:$O$104,4,FALSE)/SUM(VLOOKUP(D70,[4]Antal!$I$2:$O$104,4,FALSE)+VLOOKUP(D70,[4]Antal!$I$2:$O$104,5,FALSE)+VLOOKUP(D70,[4]Antal!$I$2:$O$104,6,FALSE))</f>
        <v>0.91611842105263153</v>
      </c>
      <c r="Q70" s="13">
        <f>VLOOKUP(D70,[4]Antal!$I$2:$O$104,5,FALSE)/SUM(VLOOKUP(D70,[4]Antal!$I$2:$O$104,4,FALSE)+VLOOKUP(D70,[4]Antal!$I$2:$O$104,5,FALSE)+VLOOKUP(D70,[4]Antal!$I$2:$O$104,6,FALSE))</f>
        <v>7.7302631578947373E-2</v>
      </c>
      <c r="R70" s="13">
        <f>VLOOKUP(D70,[4]Antal!$I$2:$O$104,6,FALSE)/SUM(VLOOKUP(D70,[4]Antal!$I$2:$O$104,4,FALSE)+VLOOKUP(D70,[4]Antal!$I$2:$O$104,5,FALSE)+VLOOKUP(D70,[4]Antal!$I$2:$O$104,6,FALSE))</f>
        <v>6.5789473684210523E-3</v>
      </c>
      <c r="S70" s="7">
        <f>VLOOKUP(D70,'[5]Indgåede aftaler'!$F$2:$I$103,4,FALSE)</f>
        <v>993</v>
      </c>
      <c r="T70" s="26">
        <f>VLOOKUP(D70,'[6]Samtlige nøgletal'!$F$2:$I$68,4,FALSE)</f>
        <v>181</v>
      </c>
    </row>
    <row r="71" spans="1:20" s="8" customFormat="1" x14ac:dyDescent="0.25">
      <c r="A71" s="7" t="s">
        <v>7</v>
      </c>
      <c r="B71" s="14" t="s">
        <v>7</v>
      </c>
      <c r="C71" s="22" t="s">
        <v>46</v>
      </c>
      <c r="D71" s="23">
        <v>1412</v>
      </c>
      <c r="E71" s="26">
        <f>VLOOKUP(D71,[1]_SKP3!$C$1:$D$105,2,FALSE)</f>
        <v>27.082000000000001</v>
      </c>
      <c r="F71" s="9">
        <f>VLOOKUP(C71,'[2]Dimensionering 2023'!$A$5:$E$106,5,FALSE)</f>
        <v>0.19441558303846157</v>
      </c>
      <c r="G71" s="28">
        <f>VLOOKUP(C71,[3]Tilgang!$J$5:$M$103,4,FALSE)</f>
        <v>143</v>
      </c>
      <c r="H71" s="9">
        <f>VLOOKUP(D71,[4]Andel!$I$2:$O$104,4,FALSE)</f>
        <v>0.45112781954887216</v>
      </c>
      <c r="I71" s="9">
        <f>VLOOKUP(D71,[4]Andel!$I$2:$O$104,5,FALSE)</f>
        <v>0.33082706766917291</v>
      </c>
      <c r="J71" s="9">
        <f>VLOOKUP(D71,[4]Andel!$I$2:$O$104,6,FALSE)</f>
        <v>3.007518796992481E-2</v>
      </c>
      <c r="K71" s="9">
        <f>VLOOKUP(D71,[4]Andel!$I$2:$O$104,2,FALSE)+VLOOKUP(D71,[4]Andel!$I$2:$O$104,3,FALSE)</f>
        <v>0.18796992481203006</v>
      </c>
      <c r="L71" s="12">
        <f>VLOOKUP(D71,[4]Antal!$I$2:$O$104,4,FALSE)</f>
        <v>60</v>
      </c>
      <c r="M71" s="12">
        <f>VLOOKUP(D71,[4]Antal!$I$2:$O$104,5,FALSE)</f>
        <v>44</v>
      </c>
      <c r="N71" s="12">
        <f>VLOOKUP(D71,[4]Antal!$I$2:$O$104,6,FALSE)</f>
        <v>4</v>
      </c>
      <c r="O71" s="12">
        <f>VLOOKUP(D71,[4]Antal!$I$2:$O$104,2,FALSE)+VLOOKUP(D71,[4]Antal!$I$2:$O$104,3,FALSE)</f>
        <v>25</v>
      </c>
      <c r="P71" s="13">
        <f>VLOOKUP(D71,[4]Antal!$I$2:$O$104,4,FALSE)/SUM(VLOOKUP(D71,[4]Antal!$I$2:$O$104,4,FALSE)+VLOOKUP(D71,[4]Antal!$I$2:$O$104,5,FALSE)+VLOOKUP(D71,[4]Antal!$I$2:$O$104,6,FALSE))</f>
        <v>0.55555555555555558</v>
      </c>
      <c r="Q71" s="13">
        <f>VLOOKUP(D71,[4]Antal!$I$2:$O$104,5,FALSE)/SUM(VLOOKUP(D71,[4]Antal!$I$2:$O$104,4,FALSE)+VLOOKUP(D71,[4]Antal!$I$2:$O$104,5,FALSE)+VLOOKUP(D71,[4]Antal!$I$2:$O$104,6,FALSE))</f>
        <v>0.40740740740740738</v>
      </c>
      <c r="R71" s="13">
        <f>VLOOKUP(D71,[4]Antal!$I$2:$O$104,6,FALSE)/SUM(VLOOKUP(D71,[4]Antal!$I$2:$O$104,4,FALSE)+VLOOKUP(D71,[4]Antal!$I$2:$O$104,5,FALSE)+VLOOKUP(D71,[4]Antal!$I$2:$O$104,6,FALSE))</f>
        <v>3.7037037037037035E-2</v>
      </c>
      <c r="S71" s="7">
        <f>VLOOKUP(D71,'[5]Indgåede aftaler'!$F$2:$I$103,4,FALSE)</f>
        <v>168</v>
      </c>
      <c r="T71" s="26">
        <f>VLOOKUP(D71,'[6]Samtlige nøgletal'!$F$2:$I$68,4,FALSE)</f>
        <v>74</v>
      </c>
    </row>
    <row r="72" spans="1:20" s="8" customFormat="1" x14ac:dyDescent="0.25">
      <c r="A72" s="7" t="s">
        <v>5</v>
      </c>
      <c r="B72" s="14" t="s">
        <v>5</v>
      </c>
      <c r="C72" s="22" t="s">
        <v>47</v>
      </c>
      <c r="D72" s="23">
        <v>1860</v>
      </c>
      <c r="E72" s="26">
        <f>VLOOKUP(D72,[1]_SKP3!$C$1:$D$105,2,FALSE)</f>
        <v>0</v>
      </c>
      <c r="F72" s="9">
        <f>VLOOKUP(C72,'[2]Dimensionering 2023'!$A$5:$E$106,5,FALSE)</f>
        <v>8.3041931026717863E-2</v>
      </c>
      <c r="G72" s="28">
        <f>VLOOKUP(C72,[3]Tilgang!$J$5:$M$103,4,FALSE)</f>
        <v>8</v>
      </c>
      <c r="H72" s="9"/>
      <c r="I72" s="9"/>
      <c r="J72" s="9"/>
      <c r="K72" s="9">
        <f>VLOOKUP(D72,[4]Andel!$I$2:$O$104,2,FALSE)+VLOOKUP(D72,[4]Andel!$I$2:$O$104,3,FALSE)</f>
        <v>1</v>
      </c>
      <c r="L72" s="12"/>
      <c r="M72" s="12"/>
      <c r="N72" s="12"/>
      <c r="O72" s="12">
        <f>VLOOKUP(D72,[4]Antal!$I$2:$O$104,2,FALSE)+VLOOKUP(D72,[4]Antal!$I$2:$O$104,3,FALSE)</f>
        <v>5</v>
      </c>
      <c r="P72" s="13"/>
      <c r="Q72" s="13"/>
      <c r="R72" s="13"/>
      <c r="S72" s="7" t="e">
        <f>VLOOKUP(D72,'[5]Indgåede aftaler'!$F$2:$I$103,4,FALSE)</f>
        <v>#N/A</v>
      </c>
      <c r="T72" s="26" t="e">
        <f>VLOOKUP(D72,'[6]Samtlige nøgletal'!$F$2:$I$68,4,FALSE)</f>
        <v>#N/A</v>
      </c>
    </row>
    <row r="73" spans="1:20" s="8" customFormat="1" x14ac:dyDescent="0.25">
      <c r="A73" s="7" t="s">
        <v>5</v>
      </c>
      <c r="B73" s="14" t="s">
        <v>7</v>
      </c>
      <c r="C73" s="22" t="s">
        <v>48</v>
      </c>
      <c r="D73" s="23">
        <v>1155</v>
      </c>
      <c r="E73" s="26">
        <f>VLOOKUP(D73,[1]_SKP3!$C$1:$D$105,2,FALSE)</f>
        <v>0</v>
      </c>
      <c r="F73" s="9">
        <f>VLOOKUP(C73,'[2]Dimensionering 2023'!$A$5:$E$106,5,FALSE)</f>
        <v>0.19893179075</v>
      </c>
      <c r="G73" s="28">
        <f>VLOOKUP(C73,[3]Tilgang!$J$5:$M$103,4,FALSE)</f>
        <v>14</v>
      </c>
      <c r="H73" s="9">
        <f>VLOOKUP(D73,[4]Andel!$I$2:$O$104,4,FALSE)</f>
        <v>0.77777777777777779</v>
      </c>
      <c r="I73" s="9"/>
      <c r="J73" s="9"/>
      <c r="K73" s="9">
        <f>VLOOKUP(D73,[4]Andel!$I$2:$O$104,2,FALSE)+VLOOKUP(D73,[4]Andel!$I$2:$O$104,3,FALSE)</f>
        <v>0.22222222222222221</v>
      </c>
      <c r="L73" s="12">
        <f>VLOOKUP(D73,[4]Antal!$I$2:$O$104,4,FALSE)</f>
        <v>14</v>
      </c>
      <c r="M73" s="12"/>
      <c r="N73" s="12"/>
      <c r="O73" s="12">
        <f>VLOOKUP(D73,[4]Antal!$I$2:$O$104,2,FALSE)+VLOOKUP(D73,[4]Antal!$I$2:$O$104,3,FALSE)</f>
        <v>4</v>
      </c>
      <c r="P73" s="13">
        <f>VLOOKUP(D73,[4]Antal!$I$2:$O$104,4,FALSE)/SUM(VLOOKUP(D73,[4]Antal!$I$2:$O$104,4,FALSE)+VLOOKUP(D73,[4]Antal!$I$2:$O$104,5,FALSE)+VLOOKUP(D73,[4]Antal!$I$2:$O$104,6,FALSE))</f>
        <v>1</v>
      </c>
      <c r="Q73" s="13"/>
      <c r="R73" s="13"/>
      <c r="S73" s="7">
        <f>VLOOKUP(D73,'[5]Indgåede aftaler'!$F$2:$I$103,4,FALSE)</f>
        <v>17</v>
      </c>
      <c r="T73" s="26"/>
    </row>
    <row r="74" spans="1:20" s="8" customFormat="1" x14ac:dyDescent="0.25">
      <c r="A74" s="7" t="s">
        <v>5</v>
      </c>
      <c r="B74" s="14" t="s">
        <v>7</v>
      </c>
      <c r="C74" s="22" t="s">
        <v>49</v>
      </c>
      <c r="D74" s="23">
        <v>92</v>
      </c>
      <c r="E74" s="26">
        <f>VLOOKUP(D74,[1]_SKP3!$C$1:$D$105,2,FALSE)</f>
        <v>14.02</v>
      </c>
      <c r="F74" s="9">
        <f>VLOOKUP(C74,'[2]Dimensionering 2023'!$A$5:$E$106,5,FALSE)</f>
        <v>8.7157743680104011E-2</v>
      </c>
      <c r="G74" s="28">
        <f>VLOOKUP(C74,[3]Tilgang!$J$5:$M$103,4,FALSE)</f>
        <v>1909</v>
      </c>
      <c r="H74" s="9">
        <f>VLOOKUP(D74,[4]Andel!$I$2:$O$104,4,FALSE)</f>
        <v>0.5166163141993958</v>
      </c>
      <c r="I74" s="9">
        <f>VLOOKUP(D74,[4]Andel!$I$2:$O$104,5,FALSE)</f>
        <v>0.20845921450151059</v>
      </c>
      <c r="J74" s="9">
        <f>VLOOKUP(D74,[4]Andel!$I$2:$O$104,6,FALSE)</f>
        <v>1.3293051359516616E-2</v>
      </c>
      <c r="K74" s="9">
        <f>VLOOKUP(D74,[4]Andel!$I$2:$O$104,2,FALSE)+VLOOKUP(D74,[4]Andel!$I$2:$O$104,3,FALSE)</f>
        <v>0.26163141993957706</v>
      </c>
      <c r="L74" s="12">
        <f>VLOOKUP(D74,[4]Antal!$I$2:$O$104,4,FALSE)</f>
        <v>855</v>
      </c>
      <c r="M74" s="12">
        <f>VLOOKUP(D74,[4]Antal!$I$2:$O$104,5,FALSE)</f>
        <v>345</v>
      </c>
      <c r="N74" s="12">
        <f>VLOOKUP(D74,[4]Antal!$I$2:$O$104,6,FALSE)</f>
        <v>22</v>
      </c>
      <c r="O74" s="12">
        <f>VLOOKUP(D74,[4]Antal!$I$2:$O$104,2,FALSE)+VLOOKUP(D74,[4]Antal!$I$2:$O$104,3,FALSE)</f>
        <v>433</v>
      </c>
      <c r="P74" s="13">
        <f>VLOOKUP(D74,[4]Antal!$I$2:$O$104,4,FALSE)/SUM(VLOOKUP(D74,[4]Antal!$I$2:$O$104,4,FALSE)+VLOOKUP(D74,[4]Antal!$I$2:$O$104,5,FALSE)+VLOOKUP(D74,[4]Antal!$I$2:$O$104,6,FALSE))</f>
        <v>0.69967266775777415</v>
      </c>
      <c r="Q74" s="13">
        <f>VLOOKUP(D74,[4]Antal!$I$2:$O$104,5,FALSE)/SUM(VLOOKUP(D74,[4]Antal!$I$2:$O$104,4,FALSE)+VLOOKUP(D74,[4]Antal!$I$2:$O$104,5,FALSE)+VLOOKUP(D74,[4]Antal!$I$2:$O$104,6,FALSE))</f>
        <v>0.28232405891980361</v>
      </c>
      <c r="R74" s="13">
        <f>VLOOKUP(D74,[4]Antal!$I$2:$O$104,6,FALSE)/SUM(VLOOKUP(D74,[4]Antal!$I$2:$O$104,4,FALSE)+VLOOKUP(D74,[4]Antal!$I$2:$O$104,5,FALSE)+VLOOKUP(D74,[4]Antal!$I$2:$O$104,6,FALSE))</f>
        <v>1.8003273322422259E-2</v>
      </c>
      <c r="S74" s="7">
        <f>VLOOKUP(D74,'[5]Indgåede aftaler'!$F$2:$I$103,4,FALSE)</f>
        <v>1670</v>
      </c>
      <c r="T74" s="26">
        <f>VLOOKUP(D74,'[6]Samtlige nøgletal'!$F$2:$I$68,4,FALSE)</f>
        <v>592</v>
      </c>
    </row>
    <row r="75" spans="1:20" s="8" customFormat="1" x14ac:dyDescent="0.25">
      <c r="A75" s="7" t="s">
        <v>5</v>
      </c>
      <c r="B75" s="14" t="s">
        <v>7</v>
      </c>
      <c r="C75" s="22" t="s">
        <v>50</v>
      </c>
      <c r="D75" s="23">
        <v>1325</v>
      </c>
      <c r="E75" s="26">
        <f>VLOOKUP(D75,[1]_SKP3!$C$1:$D$105,2,FALSE)</f>
        <v>0.40899999999999997</v>
      </c>
      <c r="F75" s="9">
        <f>VLOOKUP(C75,'[2]Dimensionering 2023'!$A$5:$E$106,5,FALSE)</f>
        <v>3.6584045807692311E-2</v>
      </c>
      <c r="G75" s="28">
        <f>VLOOKUP(C75,[3]Tilgang!$J$5:$M$103,4,FALSE)</f>
        <v>57</v>
      </c>
      <c r="H75" s="9">
        <f>VLOOKUP(D75,[4]Andel!$I$2:$O$104,4,FALSE)</f>
        <v>0.8936170212765957</v>
      </c>
      <c r="I75" s="9"/>
      <c r="J75" s="9"/>
      <c r="K75" s="9">
        <f>VLOOKUP(D75,[4]Andel!$I$2:$O$104,2,FALSE)+VLOOKUP(D75,[4]Andel!$I$2:$O$104,3,FALSE)</f>
        <v>8.5106382978723402E-2</v>
      </c>
      <c r="L75" s="12">
        <f>VLOOKUP(D75,[4]Antal!$I$2:$O$104,4,FALSE)</f>
        <v>42</v>
      </c>
      <c r="M75" s="12"/>
      <c r="N75" s="12"/>
      <c r="O75" s="12">
        <f>VLOOKUP(D75,[4]Antal!$I$2:$O$104,2,FALSE)+VLOOKUP(D75,[4]Antal!$I$2:$O$104,3,FALSE)</f>
        <v>4</v>
      </c>
      <c r="P75" s="13">
        <f>VLOOKUP(D75,[4]Antal!$I$2:$O$104,4,FALSE)/SUM(VLOOKUP(D75,[4]Antal!$I$2:$O$104,4,FALSE)+VLOOKUP(D75,[4]Antal!$I$2:$O$104,5,FALSE)+VLOOKUP(D75,[4]Antal!$I$2:$O$104,6,FALSE))</f>
        <v>0.97674418604651159</v>
      </c>
      <c r="Q75" s="13"/>
      <c r="R75" s="13"/>
      <c r="S75" s="7">
        <f>VLOOKUP(D75,'[5]Indgåede aftaler'!$F$2:$I$103,4,FALSE)</f>
        <v>72</v>
      </c>
      <c r="T75" s="26"/>
    </row>
    <row r="76" spans="1:20" s="8" customFormat="1" x14ac:dyDescent="0.25">
      <c r="A76" s="7" t="s">
        <v>5</v>
      </c>
      <c r="B76" s="14" t="s">
        <v>7</v>
      </c>
      <c r="C76" s="22" t="s">
        <v>51</v>
      </c>
      <c r="D76" s="23">
        <v>1335</v>
      </c>
      <c r="E76" s="26">
        <f>VLOOKUP(D76,[1]_SKP3!$C$1:$D$105,2,FALSE)</f>
        <v>7.0519999999999996</v>
      </c>
      <c r="F76" s="9">
        <f>VLOOKUP(C76,'[2]Dimensionering 2023'!$A$5:$E$106,5,FALSE)</f>
        <v>3.5245591602564109E-2</v>
      </c>
      <c r="G76" s="28">
        <f>VLOOKUP(C76,[3]Tilgang!$J$5:$M$103,4,FALSE)</f>
        <v>324</v>
      </c>
      <c r="H76" s="9">
        <f>VLOOKUP(D76,[4]Andel!$I$2:$O$104,4,FALSE)</f>
        <v>0.56842105263157894</v>
      </c>
      <c r="I76" s="9">
        <f>VLOOKUP(D76,[4]Andel!$I$2:$O$104,5,FALSE)</f>
        <v>0.15789473684210525</v>
      </c>
      <c r="J76" s="9">
        <f>VLOOKUP(D76,[4]Andel!$I$2:$O$104,6,FALSE)</f>
        <v>1.7543859649122806E-2</v>
      </c>
      <c r="K76" s="9">
        <f>VLOOKUP(D76,[4]Andel!$I$2:$O$104,2,FALSE)+VLOOKUP(D76,[4]Andel!$I$2:$O$104,3,FALSE)</f>
        <v>0.256140350877193</v>
      </c>
      <c r="L76" s="12">
        <f>VLOOKUP(D76,[4]Antal!$I$2:$O$104,4,FALSE)</f>
        <v>162</v>
      </c>
      <c r="M76" s="12">
        <f>VLOOKUP(D76,[4]Antal!$I$2:$O$104,5,FALSE)</f>
        <v>45</v>
      </c>
      <c r="N76" s="12">
        <f>VLOOKUP(D76,[4]Antal!$I$2:$O$104,6,FALSE)</f>
        <v>5</v>
      </c>
      <c r="O76" s="12">
        <f>VLOOKUP(D76,[4]Antal!$I$2:$O$104,2,FALSE)+VLOOKUP(D76,[4]Antal!$I$2:$O$104,3,FALSE)</f>
        <v>73</v>
      </c>
      <c r="P76" s="13">
        <f>VLOOKUP(D76,[4]Antal!$I$2:$O$104,4,FALSE)/SUM(VLOOKUP(D76,[4]Antal!$I$2:$O$104,4,FALSE)+VLOOKUP(D76,[4]Antal!$I$2:$O$104,5,FALSE)+VLOOKUP(D76,[4]Antal!$I$2:$O$104,6,FALSE))</f>
        <v>0.76415094339622647</v>
      </c>
      <c r="Q76" s="13">
        <f>VLOOKUP(D76,[4]Antal!$I$2:$O$104,5,FALSE)/SUM(VLOOKUP(D76,[4]Antal!$I$2:$O$104,4,FALSE)+VLOOKUP(D76,[4]Antal!$I$2:$O$104,5,FALSE)+VLOOKUP(D76,[4]Antal!$I$2:$O$104,6,FALSE))</f>
        <v>0.21226415094339623</v>
      </c>
      <c r="R76" s="13">
        <f>VLOOKUP(D76,[4]Antal!$I$2:$O$104,6,FALSE)/SUM(VLOOKUP(D76,[4]Antal!$I$2:$O$104,4,FALSE)+VLOOKUP(D76,[4]Antal!$I$2:$O$104,5,FALSE)+VLOOKUP(D76,[4]Antal!$I$2:$O$104,6,FALSE))</f>
        <v>2.358490566037736E-2</v>
      </c>
      <c r="S76" s="7">
        <f>VLOOKUP(D76,'[5]Indgåede aftaler'!$F$2:$I$103,4,FALSE)</f>
        <v>204</v>
      </c>
      <c r="T76" s="26">
        <f>VLOOKUP(D76,'[6]Samtlige nøgletal'!$F$2:$I$68,4,FALSE)</f>
        <v>51</v>
      </c>
    </row>
    <row r="77" spans="1:20" s="8" customFormat="1" x14ac:dyDescent="0.25">
      <c r="A77" s="7" t="s">
        <v>5</v>
      </c>
      <c r="B77" s="14" t="s">
        <v>7</v>
      </c>
      <c r="C77" s="22" t="s">
        <v>86</v>
      </c>
      <c r="D77" s="23">
        <v>1300</v>
      </c>
      <c r="E77" s="26">
        <f>VLOOKUP(D77,[1]_SKP3!$C$1:$D$105,2,FALSE)</f>
        <v>3.766</v>
      </c>
      <c r="F77" s="9">
        <f>VLOOKUP(C77,'[2]Dimensionering 2023'!$A$5:$E$106,5,FALSE)</f>
        <v>3.879996571428572E-2</v>
      </c>
      <c r="G77" s="28">
        <f>VLOOKUP(C77,[3]Tilgang!$J$5:$M$103,4,FALSE)</f>
        <v>33</v>
      </c>
      <c r="H77" s="9">
        <f>VLOOKUP(D77,[4]Andel!$I$2:$O$104,4,FALSE)</f>
        <v>0.84905660377358494</v>
      </c>
      <c r="I77" s="9">
        <f>VLOOKUP(D77,[4]Andel!$I$2:$O$104,5,FALSE)</f>
        <v>7.5471698113207544E-2</v>
      </c>
      <c r="J77" s="9"/>
      <c r="K77" s="9">
        <f>VLOOKUP(D77,[4]Andel!$I$2:$O$104,2,FALSE)+VLOOKUP(D77,[4]Andel!$I$2:$O$104,3,FALSE)</f>
        <v>7.5471698113207544E-2</v>
      </c>
      <c r="L77" s="12">
        <f>VLOOKUP(D77,[4]Antal!$I$2:$O$104,4,FALSE)</f>
        <v>45</v>
      </c>
      <c r="M77" s="12">
        <f>VLOOKUP(D77,[4]Antal!$I$2:$O$104,5,FALSE)</f>
        <v>4</v>
      </c>
      <c r="N77" s="12"/>
      <c r="O77" s="12">
        <f>VLOOKUP(D77,[4]Antal!$I$2:$O$104,2,FALSE)+VLOOKUP(D77,[4]Antal!$I$2:$O$104,3,FALSE)</f>
        <v>4</v>
      </c>
      <c r="P77" s="13">
        <f>VLOOKUP(D77,[4]Antal!$I$2:$O$104,4,FALSE)/SUM(VLOOKUP(D77,[4]Antal!$I$2:$O$104,4,FALSE)+VLOOKUP(D77,[4]Antal!$I$2:$O$104,5,FALSE)+VLOOKUP(D77,[4]Antal!$I$2:$O$104,6,FALSE))</f>
        <v>0.91836734693877553</v>
      </c>
      <c r="Q77" s="13">
        <f>VLOOKUP(D77,[4]Antal!$I$2:$O$104,5,FALSE)/SUM(VLOOKUP(D77,[4]Antal!$I$2:$O$104,4,FALSE)+VLOOKUP(D77,[4]Antal!$I$2:$O$104,5,FALSE)+VLOOKUP(D77,[4]Antal!$I$2:$O$104,6,FALSE))</f>
        <v>8.1632653061224483E-2</v>
      </c>
      <c r="R77" s="13"/>
      <c r="S77" s="7">
        <f>VLOOKUP(D77,'[5]Indgåede aftaler'!$F$2:$I$103,4,FALSE)</f>
        <v>31</v>
      </c>
      <c r="T77" s="26">
        <f>VLOOKUP(D77,'[6]Samtlige nøgletal'!$F$2:$I$68,4,FALSE)</f>
        <v>7</v>
      </c>
    </row>
    <row r="78" spans="1:20" s="8" customFormat="1" x14ac:dyDescent="0.25">
      <c r="A78" s="7" t="s">
        <v>5</v>
      </c>
      <c r="B78" s="14" t="s">
        <v>7</v>
      </c>
      <c r="C78" s="22" t="s">
        <v>52</v>
      </c>
      <c r="D78" s="23">
        <v>39</v>
      </c>
      <c r="E78" s="26">
        <f>VLOOKUP(D78,[1]_SKP3!$C$1:$D$105,2,FALSE)</f>
        <v>0</v>
      </c>
      <c r="F78" s="9">
        <f>VLOOKUP(C78,'[2]Dimensionering 2023'!$A$5:$E$106,5,FALSE)</f>
        <v>8.3041931026717863E-2</v>
      </c>
      <c r="G78" s="28">
        <f>VLOOKUP(C78,[3]Tilgang!$J$5:$M$103,4,FALSE)</f>
        <v>7</v>
      </c>
      <c r="H78" s="9" t="e">
        <f>VLOOKUP(D78,[4]Andel!$I$2:$O$104,4,FALSE)</f>
        <v>#N/A</v>
      </c>
      <c r="I78" s="9" t="e">
        <f>VLOOKUP(D78,[4]Andel!$I$2:$O$104,5,FALSE)</f>
        <v>#N/A</v>
      </c>
      <c r="J78" s="9" t="e">
        <f>VLOOKUP(D78,[4]Andel!$I$2:$O$104,6,FALSE)</f>
        <v>#N/A</v>
      </c>
      <c r="K78" s="9" t="e">
        <f>VLOOKUP(D78,[4]Andel!$I$2:$O$104,2,FALSE)+VLOOKUP(D78,[4]Andel!$I$2:$O$104,3,FALSE)</f>
        <v>#N/A</v>
      </c>
      <c r="L78" s="12" t="e">
        <f>VLOOKUP(D78,[4]Antal!$I$2:$O$104,4,FALSE)</f>
        <v>#N/A</v>
      </c>
      <c r="M78" s="12" t="e">
        <f>VLOOKUP(D78,[4]Antal!$I$2:$O$104,5,FALSE)</f>
        <v>#N/A</v>
      </c>
      <c r="N78" s="12" t="e">
        <f>VLOOKUP(D78,[4]Antal!$I$2:$O$104,6,FALSE)</f>
        <v>#N/A</v>
      </c>
      <c r="O78" s="12" t="e">
        <f>VLOOKUP(D78,[4]Antal!$I$2:$O$104,2,FALSE)+VLOOKUP(D78,[4]Antal!$I$2:$O$104,3,FALSE)</f>
        <v>#N/A</v>
      </c>
      <c r="P78" s="13" t="e">
        <f>VLOOKUP(D78,[4]Antal!$I$2:$O$104,4,FALSE)/SUM(VLOOKUP(D78,[4]Antal!$I$2:$O$104,4,FALSE)+VLOOKUP(D78,[4]Antal!$I$2:$O$104,5,FALSE)+VLOOKUP(D78,[4]Antal!$I$2:$O$104,6,FALSE))</f>
        <v>#N/A</v>
      </c>
      <c r="Q78" s="13" t="e">
        <f>VLOOKUP(D78,[4]Antal!$I$2:$O$104,5,FALSE)/SUM(VLOOKUP(D78,[4]Antal!$I$2:$O$104,4,FALSE)+VLOOKUP(D78,[4]Antal!$I$2:$O$104,5,FALSE)+VLOOKUP(D78,[4]Antal!$I$2:$O$104,6,FALSE))</f>
        <v>#N/A</v>
      </c>
      <c r="R78" s="13" t="e">
        <f>VLOOKUP(D78,[4]Antal!$I$2:$O$104,6,FALSE)/SUM(VLOOKUP(D78,[4]Antal!$I$2:$O$104,4,FALSE)+VLOOKUP(D78,[4]Antal!$I$2:$O$104,5,FALSE)+VLOOKUP(D78,[4]Antal!$I$2:$O$104,6,FALSE))</f>
        <v>#N/A</v>
      </c>
      <c r="S78" s="7"/>
      <c r="T78" s="26"/>
    </row>
    <row r="79" spans="1:20" s="8" customFormat="1" x14ac:dyDescent="0.25">
      <c r="A79" s="7" t="s">
        <v>5</v>
      </c>
      <c r="B79" s="14" t="s">
        <v>5</v>
      </c>
      <c r="C79" s="22" t="s">
        <v>53</v>
      </c>
      <c r="D79" s="23">
        <v>1710</v>
      </c>
      <c r="E79" s="26">
        <f>VLOOKUP(D79,[1]_SKP3!$C$1:$D$105,2,FALSE)</f>
        <v>10.131</v>
      </c>
      <c r="F79" s="9">
        <f>VLOOKUP(C79,'[2]Dimensionering 2023'!$A$5:$E$106,5,FALSE)</f>
        <v>8.607522799999999E-2</v>
      </c>
      <c r="G79" s="28">
        <f>VLOOKUP(C79,[3]Tilgang!$J$5:$M$103,4,FALSE)</f>
        <v>159</v>
      </c>
      <c r="H79" s="9">
        <f>VLOOKUP(D79,[4]Andel!$I$2:$O$104,4,FALSE)</f>
        <v>0.37333333333333335</v>
      </c>
      <c r="I79" s="9">
        <f>VLOOKUP(D79,[4]Andel!$I$2:$O$104,5,FALSE)</f>
        <v>0.06</v>
      </c>
      <c r="J79" s="9"/>
      <c r="K79" s="9">
        <f>VLOOKUP(D79,[4]Andel!$I$2:$O$104,2,FALSE)+VLOOKUP(D79,[4]Andel!$I$2:$O$104,3,FALSE)</f>
        <v>0.54666666666666663</v>
      </c>
      <c r="L79" s="12">
        <f>VLOOKUP(D79,[4]Antal!$I$2:$O$104,4,FALSE)</f>
        <v>56</v>
      </c>
      <c r="M79" s="12">
        <f>VLOOKUP(D79,[4]Antal!$I$2:$O$104,5,FALSE)</f>
        <v>9</v>
      </c>
      <c r="N79" s="12"/>
      <c r="O79" s="12">
        <f>VLOOKUP(D79,[4]Antal!$I$2:$O$104,2,FALSE)+VLOOKUP(D79,[4]Antal!$I$2:$O$104,3,FALSE)</f>
        <v>82</v>
      </c>
      <c r="P79" s="13">
        <f>VLOOKUP(D79,[4]Antal!$I$2:$O$104,4,FALSE)/SUM(VLOOKUP(D79,[4]Antal!$I$2:$O$104,4,FALSE)+VLOOKUP(D79,[4]Antal!$I$2:$O$104,5,FALSE)+VLOOKUP(D79,[4]Antal!$I$2:$O$104,6,FALSE))</f>
        <v>0.82352941176470584</v>
      </c>
      <c r="Q79" s="13">
        <f>VLOOKUP(D79,[4]Antal!$I$2:$O$104,5,FALSE)/SUM(VLOOKUP(D79,[4]Antal!$I$2:$O$104,4,FALSE)+VLOOKUP(D79,[4]Antal!$I$2:$O$104,5,FALSE)+VLOOKUP(D79,[4]Antal!$I$2:$O$104,6,FALSE))</f>
        <v>0.13235294117647059</v>
      </c>
      <c r="R79" s="13"/>
      <c r="S79" s="7">
        <f>VLOOKUP(D79,'[5]Indgåede aftaler'!$F$2:$I$103,4,FALSE)</f>
        <v>107</v>
      </c>
      <c r="T79" s="26">
        <f>VLOOKUP(D79,'[6]Samtlige nøgletal'!$F$2:$I$68,4,FALSE)</f>
        <v>16</v>
      </c>
    </row>
    <row r="80" spans="1:20" s="8" customFormat="1" x14ac:dyDescent="0.25">
      <c r="A80" s="7" t="s">
        <v>5</v>
      </c>
      <c r="B80" s="14" t="s">
        <v>7</v>
      </c>
      <c r="C80" s="22" t="s">
        <v>54</v>
      </c>
      <c r="D80" s="23">
        <v>1700</v>
      </c>
      <c r="E80" s="26">
        <f>VLOOKUP(D80,[1]_SKP3!$C$1:$D$105,2,FALSE)</f>
        <v>9.6660000000000004</v>
      </c>
      <c r="F80" s="9">
        <f>VLOOKUP(C80,'[2]Dimensionering 2023'!$A$5:$E$106,5,FALSE)</f>
        <v>5.9121729824862655E-2</v>
      </c>
      <c r="G80" s="28">
        <f>VLOOKUP(C80,[3]Tilgang!$J$5:$M$103,4,FALSE)</f>
        <v>347</v>
      </c>
      <c r="H80" s="9">
        <f>VLOOKUP(D80,[4]Andel!$I$2:$O$104,4,FALSE)</f>
        <v>0.58374384236453203</v>
      </c>
      <c r="I80" s="9">
        <f>VLOOKUP(D80,[4]Andel!$I$2:$O$104,5,FALSE)</f>
        <v>0.10098522167487685</v>
      </c>
      <c r="J80" s="9">
        <f>VLOOKUP(D80,[4]Andel!$I$2:$O$104,6,FALSE)</f>
        <v>1.7241379310344827E-2</v>
      </c>
      <c r="K80" s="9">
        <f>VLOOKUP(D80,[4]Andel!$I$2:$O$104,2,FALSE)+VLOOKUP(D80,[4]Andel!$I$2:$O$104,3,FALSE)</f>
        <v>0.29802955665024633</v>
      </c>
      <c r="L80" s="12">
        <f>VLOOKUP(D80,[4]Antal!$I$2:$O$104,4,FALSE)</f>
        <v>237</v>
      </c>
      <c r="M80" s="12">
        <f>VLOOKUP(D80,[4]Antal!$I$2:$O$104,5,FALSE)</f>
        <v>41</v>
      </c>
      <c r="N80" s="12">
        <f>VLOOKUP(D80,[4]Antal!$I$2:$O$104,6,FALSE)</f>
        <v>7</v>
      </c>
      <c r="O80" s="12">
        <f>VLOOKUP(D80,[4]Antal!$I$2:$O$104,2,FALSE)+VLOOKUP(D80,[4]Antal!$I$2:$O$104,3,FALSE)</f>
        <v>121</v>
      </c>
      <c r="P80" s="13">
        <f>VLOOKUP(D80,[4]Antal!$I$2:$O$104,4,FALSE)/SUM(VLOOKUP(D80,[4]Antal!$I$2:$O$104,4,FALSE)+VLOOKUP(D80,[4]Antal!$I$2:$O$104,5,FALSE)+VLOOKUP(D80,[4]Antal!$I$2:$O$104,6,FALSE))</f>
        <v>0.83157894736842108</v>
      </c>
      <c r="Q80" s="13">
        <f>VLOOKUP(D80,[4]Antal!$I$2:$O$104,5,FALSE)/SUM(VLOOKUP(D80,[4]Antal!$I$2:$O$104,4,FALSE)+VLOOKUP(D80,[4]Antal!$I$2:$O$104,5,FALSE)+VLOOKUP(D80,[4]Antal!$I$2:$O$104,6,FALSE))</f>
        <v>0.14385964912280702</v>
      </c>
      <c r="R80" s="13">
        <f>VLOOKUP(D80,[4]Antal!$I$2:$O$104,6,FALSE)/SUM(VLOOKUP(D80,[4]Antal!$I$2:$O$104,4,FALSE)+VLOOKUP(D80,[4]Antal!$I$2:$O$104,5,FALSE)+VLOOKUP(D80,[4]Antal!$I$2:$O$104,6,FALSE))</f>
        <v>2.456140350877193E-2</v>
      </c>
      <c r="S80" s="7">
        <f>VLOOKUP(D80,'[5]Indgåede aftaler'!$F$2:$I$103,4,FALSE)</f>
        <v>679</v>
      </c>
      <c r="T80" s="26">
        <f>VLOOKUP(D80,'[6]Samtlige nøgletal'!$F$2:$I$68,4,FALSE)</f>
        <v>61</v>
      </c>
    </row>
    <row r="81" spans="1:20" s="8" customFormat="1" x14ac:dyDescent="0.25">
      <c r="A81" s="7" t="s">
        <v>5</v>
      </c>
      <c r="B81" s="14" t="s">
        <v>5</v>
      </c>
      <c r="C81" s="22" t="s">
        <v>55</v>
      </c>
      <c r="D81" s="23">
        <v>1575</v>
      </c>
      <c r="E81" s="26">
        <f>VLOOKUP(D81,[1]_SKP3!$C$1:$D$105,2,FALSE)</f>
        <v>0</v>
      </c>
      <c r="F81" s="9">
        <f>VLOOKUP(C81,'[2]Dimensionering 2023'!$A$5:$E$106,5,FALSE)</f>
        <v>0.14119832800000001</v>
      </c>
      <c r="G81" s="28">
        <f>VLOOKUP(C81,[3]Tilgang!$J$5:$M$103,4,FALSE)</f>
        <v>160</v>
      </c>
      <c r="H81" s="9">
        <f>VLOOKUP(D81,[4]Andel!$I$2:$O$104,4,FALSE)</f>
        <v>0.27906976744186046</v>
      </c>
      <c r="I81" s="9"/>
      <c r="J81" s="9"/>
      <c r="K81" s="9">
        <f>VLOOKUP(D81,[4]Andel!$I$2:$O$104,2,FALSE)+VLOOKUP(D81,[4]Andel!$I$2:$O$104,3,FALSE)</f>
        <v>0.69767441860465107</v>
      </c>
      <c r="L81" s="12">
        <f>VLOOKUP(D81,[4]Antal!$I$2:$O$104,4,FALSE)</f>
        <v>36</v>
      </c>
      <c r="M81" s="12"/>
      <c r="N81" s="12"/>
      <c r="O81" s="12">
        <f>VLOOKUP(D81,[4]Antal!$I$2:$O$104,2,FALSE)+VLOOKUP(D81,[4]Antal!$I$2:$O$104,3,FALSE)</f>
        <v>90</v>
      </c>
      <c r="P81" s="13">
        <f>VLOOKUP(D81,[4]Antal!$I$2:$O$104,4,FALSE)/SUM(VLOOKUP(D81,[4]Antal!$I$2:$O$104,4,FALSE)+VLOOKUP(D81,[4]Antal!$I$2:$O$104,5,FALSE)+VLOOKUP(D81,[4]Antal!$I$2:$O$104,6,FALSE))</f>
        <v>0.92307692307692313</v>
      </c>
      <c r="Q81" s="13"/>
      <c r="R81" s="13"/>
      <c r="S81" s="7">
        <f>VLOOKUP(D81,'[5]Indgåede aftaler'!$F$2:$I$103,4,FALSE)</f>
        <v>42</v>
      </c>
      <c r="T81" s="26"/>
    </row>
    <row r="82" spans="1:20" s="8" customFormat="1" x14ac:dyDescent="0.25">
      <c r="A82" s="7" t="s">
        <v>5</v>
      </c>
      <c r="B82" s="14" t="s">
        <v>5</v>
      </c>
      <c r="C82" s="22" t="s">
        <v>56</v>
      </c>
      <c r="D82" s="23">
        <v>1120</v>
      </c>
      <c r="E82" s="26" t="e">
        <f>VLOOKUP(D82,[1]_SKP3!$C$1:$D$105,2,FALSE)</f>
        <v>#N/A</v>
      </c>
      <c r="F82" s="9" t="e">
        <f>VLOOKUP(C82,'[2]Dimensionering 2023'!$A$5:$E$106,5,FALSE)</f>
        <v>#N/A</v>
      </c>
      <c r="G82" s="28" t="e">
        <f>VLOOKUP(C82,[3]Tilgang!$J$5:$M$103,4,FALSE)</f>
        <v>#N/A</v>
      </c>
      <c r="H82" s="9" t="e">
        <f>VLOOKUP(D82,[4]Andel!$I$2:$O$104,4,FALSE)</f>
        <v>#N/A</v>
      </c>
      <c r="I82" s="9" t="e">
        <f>VLOOKUP(D82,[4]Andel!$I$2:$O$104,5,FALSE)</f>
        <v>#N/A</v>
      </c>
      <c r="J82" s="9" t="e">
        <f>VLOOKUP(D82,[4]Andel!$I$2:$O$104,6,FALSE)</f>
        <v>#N/A</v>
      </c>
      <c r="K82" s="9" t="e">
        <f>VLOOKUP(D82,[4]Andel!$I$2:$O$104,2,FALSE)+VLOOKUP(D82,[4]Andel!$I$2:$O$104,3,FALSE)</f>
        <v>#N/A</v>
      </c>
      <c r="L82" s="12" t="e">
        <f>VLOOKUP(D82,[4]Antal!$I$2:$O$104,4,FALSE)</f>
        <v>#N/A</v>
      </c>
      <c r="M82" s="12" t="e">
        <f>VLOOKUP(D82,[4]Antal!$I$2:$O$104,5,FALSE)</f>
        <v>#N/A</v>
      </c>
      <c r="N82" s="12" t="e">
        <f>VLOOKUP(D82,[4]Antal!$I$2:$O$104,6,FALSE)</f>
        <v>#N/A</v>
      </c>
      <c r="O82" s="12" t="e">
        <f>VLOOKUP(D82,[4]Antal!$I$2:$O$104,2,FALSE)+VLOOKUP(D82,[4]Antal!$I$2:$O$104,3,FALSE)</f>
        <v>#N/A</v>
      </c>
      <c r="P82" s="13" t="e">
        <f>VLOOKUP(D82,[4]Antal!$I$2:$O$104,4,FALSE)/SUM(VLOOKUP(D82,[4]Antal!$I$2:$O$104,4,FALSE)+VLOOKUP(D82,[4]Antal!$I$2:$O$104,5,FALSE)+VLOOKUP(D82,[4]Antal!$I$2:$O$104,6,FALSE))</f>
        <v>#N/A</v>
      </c>
      <c r="Q82" s="13" t="e">
        <f>VLOOKUP(D82,[4]Antal!$I$2:$O$104,5,FALSE)/SUM(VLOOKUP(D82,[4]Antal!$I$2:$O$104,4,FALSE)+VLOOKUP(D82,[4]Antal!$I$2:$O$104,5,FALSE)+VLOOKUP(D82,[4]Antal!$I$2:$O$104,6,FALSE))</f>
        <v>#N/A</v>
      </c>
      <c r="R82" s="13" t="e">
        <f>VLOOKUP(D82,[4]Antal!$I$2:$O$104,6,FALSE)/SUM(VLOOKUP(D82,[4]Antal!$I$2:$O$104,4,FALSE)+VLOOKUP(D82,[4]Antal!$I$2:$O$104,5,FALSE)+VLOOKUP(D82,[4]Antal!$I$2:$O$104,6,FALSE))</f>
        <v>#N/A</v>
      </c>
      <c r="S82" s="7" t="e">
        <f>VLOOKUP(D82,'[5]Indgåede aftaler'!$F$2:$I$103,4,FALSE)</f>
        <v>#N/A</v>
      </c>
      <c r="T82" s="26" t="e">
        <f>VLOOKUP(D82,'[6]Samtlige nøgletal'!$F$2:$I$68,4,FALSE)</f>
        <v>#N/A</v>
      </c>
    </row>
    <row r="83" spans="1:20" s="8" customFormat="1" x14ac:dyDescent="0.25">
      <c r="A83" s="7" t="s">
        <v>5</v>
      </c>
      <c r="B83" s="14" t="s">
        <v>7</v>
      </c>
      <c r="C83" s="22" t="s">
        <v>57</v>
      </c>
      <c r="D83" s="23">
        <v>1125</v>
      </c>
      <c r="E83" s="26">
        <f>VLOOKUP(D83,[1]_SKP3!$C$1:$D$105,2,FALSE)</f>
        <v>2.133</v>
      </c>
      <c r="F83" s="9">
        <f>VLOOKUP(C83,'[2]Dimensionering 2023'!$A$5:$E$106,5,FALSE)</f>
        <v>5.380453654255319E-2</v>
      </c>
      <c r="G83" s="28">
        <f>VLOOKUP(C83,[3]Tilgang!$J$5:$M$103,4,FALSE)</f>
        <v>72</v>
      </c>
      <c r="H83" s="9">
        <f>VLOOKUP(D83,[4]Andel!$I$2:$O$104,4,FALSE)</f>
        <v>0.71641791044776115</v>
      </c>
      <c r="I83" s="9">
        <f>VLOOKUP(D83,[4]Andel!$I$2:$O$104,5,FALSE)</f>
        <v>8.9552238805970144E-2</v>
      </c>
      <c r="J83" s="9"/>
      <c r="K83" s="9">
        <f>VLOOKUP(D83,[4]Andel!$I$2:$O$104,2,FALSE)+VLOOKUP(D83,[4]Andel!$I$2:$O$104,3,FALSE)</f>
        <v>0.16417910447761194</v>
      </c>
      <c r="L83" s="12">
        <f>VLOOKUP(D83,[4]Antal!$I$2:$O$104,4,FALSE)</f>
        <v>48</v>
      </c>
      <c r="M83" s="12">
        <f>VLOOKUP(D83,[4]Antal!$I$2:$O$104,5,FALSE)</f>
        <v>6</v>
      </c>
      <c r="N83" s="12"/>
      <c r="O83" s="12">
        <f>VLOOKUP(D83,[4]Antal!$I$2:$O$104,2,FALSE)+VLOOKUP(D83,[4]Antal!$I$2:$O$104,3,FALSE)</f>
        <v>11</v>
      </c>
      <c r="P83" s="13">
        <f>VLOOKUP(D83,[4]Antal!$I$2:$O$104,4,FALSE)/SUM(VLOOKUP(D83,[4]Antal!$I$2:$O$104,4,FALSE)+VLOOKUP(D83,[4]Antal!$I$2:$O$104,5,FALSE)+VLOOKUP(D83,[4]Antal!$I$2:$O$104,6,FALSE))</f>
        <v>0.8571428571428571</v>
      </c>
      <c r="Q83" s="13">
        <f>VLOOKUP(D83,[4]Antal!$I$2:$O$104,5,FALSE)/SUM(VLOOKUP(D83,[4]Antal!$I$2:$O$104,4,FALSE)+VLOOKUP(D83,[4]Antal!$I$2:$O$104,5,FALSE)+VLOOKUP(D83,[4]Antal!$I$2:$O$104,6,FALSE))</f>
        <v>0.10714285714285714</v>
      </c>
      <c r="R83" s="13"/>
      <c r="S83" s="7">
        <f>VLOOKUP(D83,'[5]Indgåede aftaler'!$F$2:$I$103,4,FALSE)</f>
        <v>80</v>
      </c>
      <c r="T83" s="26">
        <f>VLOOKUP(D83,'[6]Samtlige nøgletal'!$F$2:$I$68,4,FALSE)</f>
        <v>11</v>
      </c>
    </row>
    <row r="84" spans="1:20" s="8" customFormat="1" x14ac:dyDescent="0.25">
      <c r="A84" s="7" t="s">
        <v>7</v>
      </c>
      <c r="B84" s="14" t="s">
        <v>7</v>
      </c>
      <c r="C84" s="22" t="s">
        <v>58</v>
      </c>
      <c r="D84" s="23">
        <v>1470</v>
      </c>
      <c r="E84" s="26">
        <f>VLOOKUP(D84,[1]_SKP3!$C$1:$D$105,2,FALSE)</f>
        <v>2.6349999999999998</v>
      </c>
      <c r="F84" s="9">
        <f>VLOOKUP(C84,'[2]Dimensionering 2023'!$A$5:$E$106,5,FALSE)</f>
        <v>0.16014515373188404</v>
      </c>
      <c r="G84" s="28">
        <f>VLOOKUP(C84,[3]Tilgang!$J$5:$M$103,4,FALSE)</f>
        <v>71</v>
      </c>
      <c r="H84" s="9">
        <f>VLOOKUP(D84,[4]Andel!$I$2:$O$104,4,FALSE)</f>
        <v>0.66666666666666663</v>
      </c>
      <c r="I84" s="9"/>
      <c r="J84" s="9"/>
      <c r="K84" s="9">
        <f>VLOOKUP(D84,[4]Andel!$I$2:$O$104,2,FALSE)+VLOOKUP(D84,[4]Andel!$I$2:$O$104,3,FALSE)</f>
        <v>0.28333333333333333</v>
      </c>
      <c r="L84" s="12">
        <f>VLOOKUP(D84,[4]Antal!$I$2:$O$104,4,FALSE)</f>
        <v>40</v>
      </c>
      <c r="M84" s="12"/>
      <c r="N84" s="12"/>
      <c r="O84" s="12">
        <f>VLOOKUP(D84,[4]Antal!$I$2:$O$104,2,FALSE)+VLOOKUP(D84,[4]Antal!$I$2:$O$104,3,FALSE)</f>
        <v>17</v>
      </c>
      <c r="P84" s="13">
        <f>VLOOKUP(D84,[4]Antal!$I$2:$O$104,4,FALSE)/SUM(VLOOKUP(D84,[4]Antal!$I$2:$O$104,4,FALSE)+VLOOKUP(D84,[4]Antal!$I$2:$O$104,5,FALSE)+VLOOKUP(D84,[4]Antal!$I$2:$O$104,6,FALSE))</f>
        <v>0.93023255813953487</v>
      </c>
      <c r="Q84" s="13"/>
      <c r="R84" s="13"/>
      <c r="S84" s="7">
        <f>VLOOKUP(D84,'[5]Indgåede aftaler'!$F$2:$I$103,4,FALSE)</f>
        <v>57</v>
      </c>
      <c r="T84" s="26">
        <f>VLOOKUP(D84,'[6]Samtlige nøgletal'!$F$2:$I$68,4,FALSE)</f>
        <v>8</v>
      </c>
    </row>
    <row r="85" spans="1:20" s="8" customFormat="1" x14ac:dyDescent="0.25">
      <c r="A85" s="7" t="s">
        <v>5</v>
      </c>
      <c r="B85" s="14" t="s">
        <v>5</v>
      </c>
      <c r="C85" s="22" t="s">
        <v>59</v>
      </c>
      <c r="D85" s="23">
        <v>1440</v>
      </c>
      <c r="E85" s="26">
        <f>VLOOKUP(D85,[1]_SKP3!$C$1:$D$105,2,FALSE)</f>
        <v>0</v>
      </c>
      <c r="F85" s="9">
        <f>VLOOKUP(C85,'[2]Dimensionering 2023'!$A$5:$E$106,5,FALSE)</f>
        <v>4.2605896666666664E-2</v>
      </c>
      <c r="G85" s="28">
        <f>VLOOKUP(C85,[3]Tilgang!$J$5:$M$103,4,FALSE)</f>
        <v>6</v>
      </c>
      <c r="H85" s="9">
        <f>VLOOKUP(D85,[4]Andel!$I$2:$O$104,4,FALSE)</f>
        <v>0.8571428571428571</v>
      </c>
      <c r="I85" s="9"/>
      <c r="J85" s="9"/>
      <c r="K85" s="9"/>
      <c r="L85" s="12">
        <f>VLOOKUP(D85,[4]Antal!$I$2:$O$104,4,FALSE)</f>
        <v>12</v>
      </c>
      <c r="M85" s="12"/>
      <c r="N85" s="12"/>
      <c r="O85" s="12"/>
      <c r="P85" s="13">
        <f>VLOOKUP(D85,[4]Antal!$I$2:$O$104,4,FALSE)/SUM(VLOOKUP(D85,[4]Antal!$I$2:$O$104,4,FALSE)+VLOOKUP(D85,[4]Antal!$I$2:$O$104,5,FALSE)+VLOOKUP(D85,[4]Antal!$I$2:$O$104,6,FALSE))</f>
        <v>1</v>
      </c>
      <c r="Q85" s="13"/>
      <c r="R85" s="13"/>
      <c r="S85" s="7">
        <f>VLOOKUP(D85,'[5]Indgåede aftaler'!$F$2:$I$103,4,FALSE)</f>
        <v>14</v>
      </c>
      <c r="T85" s="26"/>
    </row>
    <row r="86" spans="1:20" s="8" customFormat="1" x14ac:dyDescent="0.25">
      <c r="A86" s="7" t="s">
        <v>7</v>
      </c>
      <c r="B86" s="14" t="s">
        <v>7</v>
      </c>
      <c r="C86" s="22" t="s">
        <v>60</v>
      </c>
      <c r="D86" s="23">
        <v>1630</v>
      </c>
      <c r="E86" s="26">
        <f>VLOOKUP(D86,[1]_SKP3!$C$1:$D$105,2,FALSE)</f>
        <v>12.496</v>
      </c>
      <c r="F86" s="9">
        <f>VLOOKUP(C86,'[2]Dimensionering 2023'!$A$5:$E$106,5,FALSE)</f>
        <v>0.11113598325431032</v>
      </c>
      <c r="G86" s="28">
        <f>VLOOKUP(C86,[3]Tilgang!$J$5:$M$103,4,FALSE)</f>
        <v>67</v>
      </c>
      <c r="H86" s="9">
        <f>VLOOKUP(D86,[4]Andel!$I$2:$O$104,4,FALSE)</f>
        <v>0.56140350877192979</v>
      </c>
      <c r="I86" s="9">
        <f>VLOOKUP(D86,[4]Andel!$I$2:$O$104,5,FALSE)</f>
        <v>0.10526315789473684</v>
      </c>
      <c r="J86" s="9"/>
      <c r="K86" s="9">
        <f>VLOOKUP(D86,[4]Andel!$I$2:$O$104,2,FALSE)+VLOOKUP(D86,[4]Andel!$I$2:$O$104,3,FALSE)</f>
        <v>0.2807017543859649</v>
      </c>
      <c r="L86" s="12">
        <f>VLOOKUP(D86,[4]Antal!$I$2:$O$104,4,FALSE)</f>
        <v>32</v>
      </c>
      <c r="M86" s="12">
        <f>VLOOKUP(D86,[4]Antal!$I$2:$O$104,5,FALSE)</f>
        <v>6</v>
      </c>
      <c r="N86" s="12"/>
      <c r="O86" s="12">
        <f>VLOOKUP(D86,[4]Antal!$I$2:$O$104,2,FALSE)+VLOOKUP(D86,[4]Antal!$I$2:$O$104,3,FALSE)</f>
        <v>16</v>
      </c>
      <c r="P86" s="13">
        <f>VLOOKUP(D86,[4]Antal!$I$2:$O$104,4,FALSE)/SUM(VLOOKUP(D86,[4]Antal!$I$2:$O$104,4,FALSE)+VLOOKUP(D86,[4]Antal!$I$2:$O$104,5,FALSE)+VLOOKUP(D86,[4]Antal!$I$2:$O$104,6,FALSE))</f>
        <v>0.78048780487804881</v>
      </c>
      <c r="Q86" s="13">
        <f>VLOOKUP(D86,[4]Antal!$I$2:$O$104,5,FALSE)/SUM(VLOOKUP(D86,[4]Antal!$I$2:$O$104,4,FALSE)+VLOOKUP(D86,[4]Antal!$I$2:$O$104,5,FALSE)+VLOOKUP(D86,[4]Antal!$I$2:$O$104,6,FALSE))</f>
        <v>0.14634146341463414</v>
      </c>
      <c r="R86" s="13"/>
      <c r="S86" s="7">
        <f>VLOOKUP(D86,'[5]Indgåede aftaler'!$F$2:$I$103,4,FALSE)</f>
        <v>73</v>
      </c>
      <c r="T86" s="26">
        <f>VLOOKUP(D86,'[6]Samtlige nøgletal'!$F$2:$I$68,4,FALSE)</f>
        <v>19</v>
      </c>
    </row>
    <row r="87" spans="1:20" s="8" customFormat="1" x14ac:dyDescent="0.25">
      <c r="A87" s="7" t="s">
        <v>5</v>
      </c>
      <c r="B87" s="14" t="s">
        <v>5</v>
      </c>
      <c r="C87" s="22" t="s">
        <v>154</v>
      </c>
      <c r="D87" s="23">
        <v>1650</v>
      </c>
      <c r="E87" s="26">
        <f>VLOOKUP(D87,[1]_SKP3!$C$1:$D$105,2,FALSE)</f>
        <v>0</v>
      </c>
      <c r="F87" s="9">
        <f>VLOOKUP(C87,'[2]Dimensionering 2023'!$A$5:$E$106,5,FALSE)</f>
        <v>6.158177919117646E-2</v>
      </c>
      <c r="G87" s="28">
        <f>VLOOKUP(C87,[3]Tilgang!$J$5:$M$103,4,FALSE)</f>
        <v>16</v>
      </c>
      <c r="H87" s="9">
        <f>VLOOKUP(D87,[4]Andel!$I$2:$O$104,4,FALSE)</f>
        <v>0.88888888888888884</v>
      </c>
      <c r="I87" s="9"/>
      <c r="J87" s="9"/>
      <c r="K87" s="9">
        <f>VLOOKUP(D87,[4]Andel!$I$2:$O$104,2,FALSE)+VLOOKUP(D87,[4]Andel!$I$2:$O$104,3,FALSE)</f>
        <v>0.1111111111111111</v>
      </c>
      <c r="L87" s="12">
        <f>VLOOKUP(D87,[4]Antal!$I$2:$O$104,4,FALSE)</f>
        <v>32</v>
      </c>
      <c r="M87" s="12"/>
      <c r="N87" s="12"/>
      <c r="O87" s="12">
        <f>VLOOKUP(D87,[4]Antal!$I$2:$O$104,2,FALSE)+VLOOKUP(D87,[4]Antal!$I$2:$O$104,3,FALSE)</f>
        <v>4</v>
      </c>
      <c r="P87" s="13">
        <f>VLOOKUP(D87,[4]Antal!$I$2:$O$104,4,FALSE)/SUM(VLOOKUP(D87,[4]Antal!$I$2:$O$104,4,FALSE)+VLOOKUP(D87,[4]Antal!$I$2:$O$104,5,FALSE)+VLOOKUP(D87,[4]Antal!$I$2:$O$104,6,FALSE))</f>
        <v>1</v>
      </c>
      <c r="Q87" s="13"/>
      <c r="R87" s="13"/>
      <c r="S87" s="7">
        <f>VLOOKUP(D87,'[5]Indgåede aftaler'!$F$2:$I$103,4,FALSE)</f>
        <v>52</v>
      </c>
      <c r="T87" s="26"/>
    </row>
    <row r="88" spans="1:20" s="8" customFormat="1" x14ac:dyDescent="0.25">
      <c r="A88" s="7" t="s">
        <v>5</v>
      </c>
      <c r="B88" s="14" t="s">
        <v>7</v>
      </c>
      <c r="C88" s="22" t="s">
        <v>147</v>
      </c>
      <c r="D88" s="23">
        <v>1110</v>
      </c>
      <c r="E88" s="26">
        <f>VLOOKUP(D88,[1]_SKP3!$C$1:$D$105,2,FALSE)</f>
        <v>3.5289999999999999</v>
      </c>
      <c r="F88" s="9">
        <f>VLOOKUP(C88,'[2]Dimensionering 2023'!$A$5:$E$106,5,FALSE)</f>
        <v>0.10301415967159283</v>
      </c>
      <c r="G88" s="28">
        <f>VLOOKUP(C88,[3]Tilgang!$J$5:$M$103,4,FALSE)</f>
        <v>727</v>
      </c>
      <c r="H88" s="9">
        <f>VLOOKUP(D88,[4]Andel!$I$2:$O$104,4,FALSE)</f>
        <v>0.73173970783532538</v>
      </c>
      <c r="I88" s="9">
        <f>VLOOKUP(D88,[4]Andel!$I$2:$O$104,5,FALSE)</f>
        <v>6.7729083665338641E-2</v>
      </c>
      <c r="J88" s="9">
        <f>VLOOKUP(D88,[4]Andel!$I$2:$O$104,6,FALSE)</f>
        <v>7.9681274900398405E-3</v>
      </c>
      <c r="K88" s="9">
        <f>VLOOKUP(D88,[4]Andel!$I$2:$O$104,2,FALSE)+VLOOKUP(D88,[4]Andel!$I$2:$O$104,3,FALSE)</f>
        <v>0.19256308100929614</v>
      </c>
      <c r="L88" s="12">
        <f>VLOOKUP(D88,[4]Antal!$I$2:$O$104,4,FALSE)</f>
        <v>551</v>
      </c>
      <c r="M88" s="12">
        <f>VLOOKUP(D88,[4]Antal!$I$2:$O$104,5,FALSE)</f>
        <v>51</v>
      </c>
      <c r="N88" s="12">
        <f>VLOOKUP(D88,[4]Antal!$I$2:$O$104,6,FALSE)</f>
        <v>6</v>
      </c>
      <c r="O88" s="12">
        <f>VLOOKUP(D88,[4]Antal!$I$2:$O$104,2,FALSE)+VLOOKUP(D88,[4]Antal!$I$2:$O$104,3,FALSE)</f>
        <v>145</v>
      </c>
      <c r="P88" s="13">
        <f>VLOOKUP(D88,[4]Antal!$I$2:$O$104,4,FALSE)/SUM(VLOOKUP(D88,[4]Antal!$I$2:$O$104,4,FALSE)+VLOOKUP(D88,[4]Antal!$I$2:$O$104,5,FALSE)+VLOOKUP(D88,[4]Antal!$I$2:$O$104,6,FALSE))</f>
        <v>0.90625</v>
      </c>
      <c r="Q88" s="13">
        <f>VLOOKUP(D88,[4]Antal!$I$2:$O$104,5,FALSE)/SUM(VLOOKUP(D88,[4]Antal!$I$2:$O$104,4,FALSE)+VLOOKUP(D88,[4]Antal!$I$2:$O$104,5,FALSE)+VLOOKUP(D88,[4]Antal!$I$2:$O$104,6,FALSE))</f>
        <v>8.3881578947368418E-2</v>
      </c>
      <c r="R88" s="13">
        <f>VLOOKUP(D88,[4]Antal!$I$2:$O$104,6,FALSE)/SUM(VLOOKUP(D88,[4]Antal!$I$2:$O$104,4,FALSE)+VLOOKUP(D88,[4]Antal!$I$2:$O$104,5,FALSE)+VLOOKUP(D88,[4]Antal!$I$2:$O$104,6,FALSE))</f>
        <v>9.8684210526315784E-3</v>
      </c>
      <c r="S88" s="7">
        <f>VLOOKUP(D88,'[5]Indgåede aftaler'!$F$2:$I$103,4,FALSE)</f>
        <v>964</v>
      </c>
      <c r="T88" s="26">
        <f>VLOOKUP(D88,'[6]Samtlige nøgletal'!$F$2:$I$68,4,FALSE)</f>
        <v>131</v>
      </c>
    </row>
    <row r="89" spans="1:20" s="46" customFormat="1" x14ac:dyDescent="0.25">
      <c r="B89" s="47"/>
      <c r="C89" s="36" t="s">
        <v>83</v>
      </c>
      <c r="D89" s="37">
        <v>1410</v>
      </c>
      <c r="E89" s="46">
        <f>VLOOKUP(D89,[1]_SKP3!$C$1:$D$105,2,FALSE)</f>
        <v>19.451000000000001</v>
      </c>
      <c r="F89" s="41" t="e">
        <f>VLOOKUP(C89,'[2]Dimensionering 2023'!$A$5:$E$106,5,FALSE)</f>
        <v>#N/A</v>
      </c>
      <c r="G89" s="48" t="e">
        <f>VLOOKUP(C89,[3]Tilgang!$J$5:$M$103,4,FALSE)</f>
        <v>#N/A</v>
      </c>
      <c r="H89" s="41" t="e">
        <f>VLOOKUP(D89,[4]Andel!$I$2:$O$104,4,FALSE)</f>
        <v>#N/A</v>
      </c>
      <c r="I89" s="41" t="e">
        <f>VLOOKUP(D89,[4]Andel!$I$2:$O$104,5,FALSE)</f>
        <v>#N/A</v>
      </c>
      <c r="J89" s="41" t="e">
        <f>VLOOKUP(D89,[4]Andel!$I$2:$O$104,6,FALSE)</f>
        <v>#N/A</v>
      </c>
      <c r="K89" s="41" t="e">
        <f>VLOOKUP(D89,[4]Andel!$I$2:$O$104,2,FALSE)+VLOOKUP(D89,[4]Andel!$I$2:$O$104,3,FALSE)</f>
        <v>#N/A</v>
      </c>
      <c r="L89" s="49" t="e">
        <f>VLOOKUP(D89,[4]Antal!$I$2:$O$104,4,FALSE)</f>
        <v>#N/A</v>
      </c>
      <c r="M89" s="49" t="e">
        <f>VLOOKUP(D89,[4]Antal!$I$2:$O$104,5,FALSE)</f>
        <v>#N/A</v>
      </c>
      <c r="N89" s="49" t="e">
        <f>VLOOKUP(D89,[4]Antal!$I$2:$O$104,6,FALSE)</f>
        <v>#N/A</v>
      </c>
      <c r="O89" s="49" t="e">
        <f>VLOOKUP(D89,[4]Antal!$I$2:$O$104,2,FALSE)+VLOOKUP(D89,[4]Antal!$I$2:$O$104,3,FALSE)</f>
        <v>#N/A</v>
      </c>
      <c r="P89" s="43" t="e">
        <f>VLOOKUP(D89,[4]Antal!$I$2:$O$104,4,FALSE)/SUM(VLOOKUP(D89,[4]Antal!$I$2:$O$104,4,FALSE)+VLOOKUP(D89,[4]Antal!$I$2:$O$104,5,FALSE)+VLOOKUP(D89,[4]Antal!$I$2:$O$104,6,FALSE))</f>
        <v>#N/A</v>
      </c>
      <c r="Q89" s="43" t="e">
        <f>VLOOKUP(D89,[4]Antal!$I$2:$O$104,5,FALSE)/SUM(VLOOKUP(D89,[4]Antal!$I$2:$O$104,4,FALSE)+VLOOKUP(D89,[4]Antal!$I$2:$O$104,5,FALSE)+VLOOKUP(D89,[4]Antal!$I$2:$O$104,6,FALSE))</f>
        <v>#N/A</v>
      </c>
      <c r="R89" s="43" t="e">
        <f>VLOOKUP(D89,[4]Antal!$I$2:$O$104,6,FALSE)/SUM(VLOOKUP(D89,[4]Antal!$I$2:$O$104,4,FALSE)+VLOOKUP(D89,[4]Antal!$I$2:$O$104,5,FALSE)+VLOOKUP(D89,[4]Antal!$I$2:$O$104,6,FALSE))</f>
        <v>#N/A</v>
      </c>
      <c r="S89" s="34">
        <f>VLOOKUP(D89,'[5]Indgåede aftaler'!$F$2:$I$103,4,FALSE)</f>
        <v>8</v>
      </c>
    </row>
    <row r="90" spans="1:20" s="8" customFormat="1" x14ac:dyDescent="0.25">
      <c r="A90" s="7" t="s">
        <v>5</v>
      </c>
      <c r="B90" s="14" t="s">
        <v>5</v>
      </c>
      <c r="C90" s="22" t="s">
        <v>168</v>
      </c>
      <c r="D90" s="23">
        <v>2008</v>
      </c>
      <c r="E90" s="26">
        <f>VLOOKUP(D90,[1]_SKP3!$C$1:$D$105,2,FALSE)</f>
        <v>0</v>
      </c>
      <c r="F90" s="9">
        <v>1.4999999999999999E-2</v>
      </c>
      <c r="G90" s="28">
        <f>VLOOKUP(C90,[3]Tilgang!$J$5:$M$103,4,FALSE)</f>
        <v>4283</v>
      </c>
      <c r="H90" s="9">
        <f>VLOOKUP(D90,[4]Andel!$I$2:$O$104,4,FALSE)</f>
        <v>0.72972304648862507</v>
      </c>
      <c r="I90" s="9"/>
      <c r="J90" s="9">
        <f>VLOOKUP(D90,[4]Andel!$I$2:$O$104,6,FALSE)</f>
        <v>2.7200791295746785E-3</v>
      </c>
      <c r="K90" s="9">
        <f>VLOOKUP(D90,[4]Andel!$I$2:$O$104,2,FALSE)+VLOOKUP(D90,[4]Andel!$I$2:$O$104,3,FALSE)</f>
        <v>0.26730959446092978</v>
      </c>
      <c r="L90" s="12">
        <f>VLOOKUP(D90,[4]Antal!$I$2:$O$104,4,FALSE)</f>
        <v>2951</v>
      </c>
      <c r="M90" s="12"/>
      <c r="N90" s="12">
        <f>VLOOKUP(D90,[4]Antal!$I$2:$O$104,6,FALSE)</f>
        <v>11</v>
      </c>
      <c r="O90" s="12">
        <f>VLOOKUP(D90,[4]Antal!$I$2:$O$104,2,FALSE)+VLOOKUP(D90,[4]Antal!$I$2:$O$104,3,FALSE)</f>
        <v>1081</v>
      </c>
      <c r="P90" s="13">
        <f>VLOOKUP(D90,[4]Antal!$I$2:$O$104,4,FALSE)/SUM(VLOOKUP(D90,[4]Antal!$I$2:$O$104,4,FALSE)+VLOOKUP(D90,[4]Antal!$I$2:$O$104,5,FALSE)+VLOOKUP(D90,[4]Antal!$I$2:$O$104,6,FALSE))</f>
        <v>0.99595005062436714</v>
      </c>
      <c r="Q90" s="13"/>
      <c r="R90" s="13">
        <f>VLOOKUP(D90,[4]Antal!$I$2:$O$104,6,FALSE)/SUM(VLOOKUP(D90,[4]Antal!$I$2:$O$104,4,FALSE)+VLOOKUP(D90,[4]Antal!$I$2:$O$104,5,FALSE)+VLOOKUP(D90,[4]Antal!$I$2:$O$104,6,FALSE))</f>
        <v>3.7124535943300709E-3</v>
      </c>
      <c r="S90" s="7">
        <f>VLOOKUP(D90,'[5]Indgåede aftaler'!$F$2:$I$103,4,FALSE)</f>
        <v>5754</v>
      </c>
      <c r="T90" s="26"/>
    </row>
    <row r="91" spans="1:20" s="8" customFormat="1" x14ac:dyDescent="0.25">
      <c r="A91" s="7" t="s">
        <v>5</v>
      </c>
      <c r="B91" s="14" t="s">
        <v>5</v>
      </c>
      <c r="C91" s="22" t="s">
        <v>61</v>
      </c>
      <c r="D91" s="23">
        <v>2007</v>
      </c>
      <c r="E91" s="26">
        <f>VLOOKUP(D91,[1]_SKP3!$C$1:$D$105,2,FALSE)</f>
        <v>0</v>
      </c>
      <c r="F91" s="9">
        <v>3.7999999999999999E-2</v>
      </c>
      <c r="G91" s="28">
        <f>VLOOKUP(C91,[3]Tilgang!$J$5:$M$103,4,FALSE)</f>
        <v>2958</v>
      </c>
      <c r="H91" s="9">
        <f>VLOOKUP(D91,[4]Andel!$I$2:$O$104,4,FALSE)</f>
        <v>0.72958452722063039</v>
      </c>
      <c r="I91" s="9"/>
      <c r="J91" s="9">
        <f>VLOOKUP(D91,[4]Andel!$I$2:$O$104,6,FALSE)</f>
        <v>4.2979942693409743E-3</v>
      </c>
      <c r="K91" s="9">
        <f>VLOOKUP(D91,[4]Andel!$I$2:$O$104,2,FALSE)+VLOOKUP(D91,[4]Andel!$I$2:$O$104,3,FALSE)</f>
        <v>0.26611747851002865</v>
      </c>
      <c r="L91" s="12">
        <f>VLOOKUP(D91,[4]Antal!$I$2:$O$104,4,FALSE)</f>
        <v>2037</v>
      </c>
      <c r="M91" s="12"/>
      <c r="N91" s="12">
        <f>VLOOKUP(D91,[4]Antal!$I$2:$O$104,6,FALSE)</f>
        <v>12</v>
      </c>
      <c r="O91" s="12">
        <f>VLOOKUP(D91,[4]Antal!$I$2:$O$104,2,FALSE)+VLOOKUP(D91,[4]Antal!$I$2:$O$104,3,FALSE)</f>
        <v>743</v>
      </c>
      <c r="P91" s="13">
        <f>VLOOKUP(D91,[4]Antal!$I$2:$O$104,4,FALSE)/SUM(VLOOKUP(D91,[4]Antal!$I$2:$O$104,4,FALSE)+VLOOKUP(D91,[4]Antal!$I$2:$O$104,5,FALSE)+VLOOKUP(D91,[4]Antal!$I$2:$O$104,6,FALSE))</f>
        <v>0.99414348462664714</v>
      </c>
      <c r="Q91" s="13"/>
      <c r="R91" s="13">
        <f>VLOOKUP(D91,[4]Antal!$I$2:$O$104,6,FALSE)/SUM(VLOOKUP(D91,[4]Antal!$I$2:$O$104,4,FALSE)+VLOOKUP(D91,[4]Antal!$I$2:$O$104,5,FALSE)+VLOOKUP(D91,[4]Antal!$I$2:$O$104,6,FALSE))</f>
        <v>5.8565153733528552E-3</v>
      </c>
      <c r="S91" s="7">
        <f>VLOOKUP(D91,'[5]Indgåede aftaler'!$F$2:$I$103,4,FALSE)</f>
        <v>3493</v>
      </c>
      <c r="T91" s="26"/>
    </row>
    <row r="92" spans="1:20" s="8" customFormat="1" x14ac:dyDescent="0.25">
      <c r="A92" s="7" t="s">
        <v>5</v>
      </c>
      <c r="B92" s="14" t="s">
        <v>5</v>
      </c>
      <c r="C92" s="22" t="s">
        <v>148</v>
      </c>
      <c r="D92" s="23">
        <v>1360</v>
      </c>
      <c r="E92" s="26">
        <f>VLOOKUP(D92,[1]_SKP3!$C$1:$D$105,2,FALSE)</f>
        <v>0</v>
      </c>
      <c r="F92" s="9">
        <f>VLOOKUP(C92,'[2]Dimensionering 2023'!$A$5:$E$106,5,FALSE)</f>
        <v>8.3041931026717863E-2</v>
      </c>
      <c r="G92" s="28">
        <f>VLOOKUP(C92,[3]Tilgang!$J$5:$M$103,4,FALSE)</f>
        <v>6</v>
      </c>
      <c r="H92" s="9"/>
      <c r="I92" s="9"/>
      <c r="J92" s="9"/>
      <c r="K92" s="9"/>
      <c r="L92" s="12"/>
      <c r="M92" s="12"/>
      <c r="N92" s="12"/>
      <c r="O92" s="12"/>
      <c r="P92" s="13"/>
      <c r="Q92" s="13"/>
      <c r="R92" s="13"/>
      <c r="S92" s="7"/>
      <c r="T92" s="26"/>
    </row>
    <row r="93" spans="1:20" s="8" customFormat="1" x14ac:dyDescent="0.25">
      <c r="A93" s="7" t="s">
        <v>5</v>
      </c>
      <c r="B93" s="14" t="s">
        <v>5</v>
      </c>
      <c r="C93" s="22" t="s">
        <v>62</v>
      </c>
      <c r="D93" s="23">
        <v>1370</v>
      </c>
      <c r="E93" s="26">
        <f>VLOOKUP(D93,[1]_SKP3!$C$1:$D$105,2,FALSE)</f>
        <v>0</v>
      </c>
      <c r="F93" s="9">
        <f>VLOOKUP(C93,'[2]Dimensionering 2023'!$A$5:$E$106,5,FALSE)</f>
        <v>8.3041931026717863E-2</v>
      </c>
      <c r="G93" s="28"/>
      <c r="H93" s="9"/>
      <c r="I93" s="9"/>
      <c r="J93" s="9"/>
      <c r="K93" s="9"/>
      <c r="L93" s="12"/>
      <c r="M93" s="12"/>
      <c r="N93" s="12"/>
      <c r="O93" s="12"/>
      <c r="P93" s="13"/>
      <c r="Q93" s="13"/>
      <c r="R93" s="13"/>
      <c r="S93" s="7"/>
      <c r="T93" s="26"/>
    </row>
    <row r="94" spans="1:20" s="8" customFormat="1" x14ac:dyDescent="0.25">
      <c r="A94" s="7" t="s">
        <v>5</v>
      </c>
      <c r="B94" s="14" t="s">
        <v>5</v>
      </c>
      <c r="C94" s="22" t="s">
        <v>63</v>
      </c>
      <c r="D94" s="23">
        <v>1130</v>
      </c>
      <c r="E94" s="26">
        <f>VLOOKUP(D94,[1]_SKP3!$C$1:$D$105,2,FALSE)</f>
        <v>0</v>
      </c>
      <c r="F94" s="9">
        <f>VLOOKUP(C94,'[2]Dimensionering 2023'!$A$5:$E$106,5,FALSE)</f>
        <v>8.3041931026717863E-2</v>
      </c>
      <c r="G94" s="28">
        <f>VLOOKUP(C94,[3]Tilgang!$J$5:$M$103,4,FALSE)</f>
        <v>9</v>
      </c>
      <c r="H94" s="9">
        <f>VLOOKUP(D94,[4]Andel!$I$2:$O$104,4,FALSE)</f>
        <v>0.875</v>
      </c>
      <c r="I94" s="9"/>
      <c r="J94" s="9"/>
      <c r="K94" s="9"/>
      <c r="L94" s="12">
        <f>VLOOKUP(D94,[4]Antal!$I$2:$O$104,4,FALSE)</f>
        <v>7</v>
      </c>
      <c r="M94" s="12"/>
      <c r="N94" s="12"/>
      <c r="O94" s="12"/>
      <c r="P94" s="13">
        <f>VLOOKUP(D94,[4]Antal!$I$2:$O$104,4,FALSE)/SUM(VLOOKUP(D94,[4]Antal!$I$2:$O$104,4,FALSE)+VLOOKUP(D94,[4]Antal!$I$2:$O$104,5,FALSE)+VLOOKUP(D94,[4]Antal!$I$2:$O$104,6,FALSE))</f>
        <v>1</v>
      </c>
      <c r="Q94" s="13"/>
      <c r="R94" s="13"/>
      <c r="S94" s="7">
        <f>VLOOKUP(D94,'[5]Indgåede aftaler'!$F$2:$I$103,4,FALSE)</f>
        <v>11</v>
      </c>
      <c r="T94" s="26"/>
    </row>
    <row r="95" spans="1:20" s="8" customFormat="1" x14ac:dyDescent="0.25">
      <c r="A95" s="7" t="s">
        <v>5</v>
      </c>
      <c r="B95" s="14" t="s">
        <v>7</v>
      </c>
      <c r="C95" s="22" t="s">
        <v>64</v>
      </c>
      <c r="D95" s="23">
        <v>1340</v>
      </c>
      <c r="E95" s="26">
        <f>VLOOKUP(D95,[1]_SKP3!$C$1:$D$105,2,FALSE)</f>
        <v>0.26600000000000001</v>
      </c>
      <c r="F95" s="9">
        <f>VLOOKUP(C95,'[2]Dimensionering 2023'!$A$5:$E$106,5,FALSE)</f>
        <v>6.3886507580645152E-2</v>
      </c>
      <c r="G95" s="28">
        <f>VLOOKUP(C95,[3]Tilgang!$J$5:$M$103,4,FALSE)</f>
        <v>63</v>
      </c>
      <c r="H95" s="9">
        <f>VLOOKUP(D95,[4]Andel!$I$2:$O$104,4,FALSE)</f>
        <v>0.77049180327868849</v>
      </c>
      <c r="I95" s="9"/>
      <c r="J95" s="9"/>
      <c r="K95" s="9">
        <f>VLOOKUP(D95,[4]Andel!$I$2:$O$104,2,FALSE)+VLOOKUP(D95,[4]Andel!$I$2:$O$104,3,FALSE)</f>
        <v>0.21311475409836067</v>
      </c>
      <c r="L95" s="12">
        <f>VLOOKUP(D95,[4]Antal!$I$2:$O$104,4,FALSE)</f>
        <v>47</v>
      </c>
      <c r="M95" s="12"/>
      <c r="N95" s="12"/>
      <c r="O95" s="12">
        <f>VLOOKUP(D95,[4]Antal!$I$2:$O$104,2,FALSE)+VLOOKUP(D95,[4]Antal!$I$2:$O$104,3,FALSE)</f>
        <v>13</v>
      </c>
      <c r="P95" s="13">
        <f>VLOOKUP(D95,[4]Antal!$I$2:$O$104,4,FALSE)/SUM(VLOOKUP(D95,[4]Antal!$I$2:$O$104,4,FALSE)+VLOOKUP(D95,[4]Antal!$I$2:$O$104,5,FALSE)+VLOOKUP(D95,[4]Antal!$I$2:$O$104,6,FALSE))</f>
        <v>0.97916666666666663</v>
      </c>
      <c r="Q95" s="13"/>
      <c r="R95" s="13"/>
      <c r="S95" s="7">
        <f>VLOOKUP(D95,'[5]Indgåede aftaler'!$F$2:$I$103,4,FALSE)</f>
        <v>92</v>
      </c>
      <c r="T95" s="26"/>
    </row>
    <row r="96" spans="1:20" s="8" customFormat="1" x14ac:dyDescent="0.25">
      <c r="A96" s="7" t="s">
        <v>5</v>
      </c>
      <c r="B96" s="14" t="s">
        <v>7</v>
      </c>
      <c r="C96" s="22" t="s">
        <v>65</v>
      </c>
      <c r="D96" s="23">
        <v>1770</v>
      </c>
      <c r="E96" s="26">
        <f>VLOOKUP(D96,[1]_SKP3!$C$1:$D$105,2,FALSE)</f>
        <v>3.0550000000000002</v>
      </c>
      <c r="F96" s="9">
        <f>VLOOKUP(C96,'[2]Dimensionering 2023'!$A$5:$E$106,5,FALSE)</f>
        <v>0.15272384091666666</v>
      </c>
      <c r="G96" s="28">
        <f>VLOOKUP(C96,[3]Tilgang!$J$5:$M$103,4,FALSE)</f>
        <v>613</v>
      </c>
      <c r="H96" s="9">
        <f>VLOOKUP(D96,[4]Andel!$I$2:$O$104,4,FALSE)</f>
        <v>0.72037037037037033</v>
      </c>
      <c r="I96" s="9">
        <f>VLOOKUP(D96,[4]Andel!$I$2:$O$104,5,FALSE)</f>
        <v>4.0740740740740744E-2</v>
      </c>
      <c r="J96" s="9">
        <f>VLOOKUP(D96,[4]Andel!$I$2:$O$104,6,FALSE)</f>
        <v>2.4074074074074074E-2</v>
      </c>
      <c r="K96" s="9">
        <f>VLOOKUP(D96,[4]Andel!$I$2:$O$104,2,FALSE)+VLOOKUP(D96,[4]Andel!$I$2:$O$104,3,FALSE)</f>
        <v>0.21481481481481482</v>
      </c>
      <c r="L96" s="12">
        <f>VLOOKUP(D96,[4]Antal!$I$2:$O$104,4,FALSE)</f>
        <v>389</v>
      </c>
      <c r="M96" s="12">
        <f>VLOOKUP(D96,[4]Antal!$I$2:$O$104,5,FALSE)</f>
        <v>22</v>
      </c>
      <c r="N96" s="12">
        <f>VLOOKUP(D96,[4]Antal!$I$2:$O$104,6,FALSE)</f>
        <v>13</v>
      </c>
      <c r="O96" s="12">
        <f>VLOOKUP(D96,[4]Antal!$I$2:$O$104,2,FALSE)+VLOOKUP(D96,[4]Antal!$I$2:$O$104,3,FALSE)</f>
        <v>116</v>
      </c>
      <c r="P96" s="13">
        <f>VLOOKUP(D96,[4]Antal!$I$2:$O$104,4,FALSE)/SUM(VLOOKUP(D96,[4]Antal!$I$2:$O$104,4,FALSE)+VLOOKUP(D96,[4]Antal!$I$2:$O$104,5,FALSE)+VLOOKUP(D96,[4]Antal!$I$2:$O$104,6,FALSE))</f>
        <v>0.91745283018867929</v>
      </c>
      <c r="Q96" s="13">
        <f>VLOOKUP(D96,[4]Antal!$I$2:$O$104,5,FALSE)/SUM(VLOOKUP(D96,[4]Antal!$I$2:$O$104,4,FALSE)+VLOOKUP(D96,[4]Antal!$I$2:$O$104,5,FALSE)+VLOOKUP(D96,[4]Antal!$I$2:$O$104,6,FALSE))</f>
        <v>5.1886792452830191E-2</v>
      </c>
      <c r="R96" s="13">
        <f>VLOOKUP(D96,[4]Antal!$I$2:$O$104,6,FALSE)/SUM(VLOOKUP(D96,[4]Antal!$I$2:$O$104,4,FALSE)+VLOOKUP(D96,[4]Antal!$I$2:$O$104,5,FALSE)+VLOOKUP(D96,[4]Antal!$I$2:$O$104,6,FALSE))</f>
        <v>3.0660377358490566E-2</v>
      </c>
      <c r="S96" s="7">
        <f>VLOOKUP(D96,'[5]Indgåede aftaler'!$F$2:$I$103,4,FALSE)</f>
        <v>781</v>
      </c>
      <c r="T96" s="26">
        <f>VLOOKUP(D96,'[6]Samtlige nøgletal'!$F$2:$I$68,4,FALSE)</f>
        <v>56</v>
      </c>
    </row>
    <row r="97" spans="1:20" s="8" customFormat="1" x14ac:dyDescent="0.25">
      <c r="A97" s="7" t="s">
        <v>7</v>
      </c>
      <c r="B97" s="29" t="s">
        <v>7</v>
      </c>
      <c r="C97" s="22" t="s">
        <v>149</v>
      </c>
      <c r="D97" s="25">
        <v>1760</v>
      </c>
      <c r="E97" s="26">
        <f>VLOOKUP(D97,[1]_SKP3!$C$1:$D$105,2,FALSE)</f>
        <v>26.698</v>
      </c>
      <c r="F97" s="9">
        <f>VLOOKUP(C97,'[2]Dimensionering 2023'!$A$5:$E$106,5,FALSE)</f>
        <v>0.2674636145689655</v>
      </c>
      <c r="G97" s="28">
        <f>VLOOKUP(C97,[3]Tilgang!$J$5:$M$103,4,FALSE)</f>
        <v>40</v>
      </c>
      <c r="H97" s="9">
        <f>VLOOKUP(D97,[4]Andel!$I$2:$O$104,4,FALSE)</f>
        <v>0.40540540540540543</v>
      </c>
      <c r="I97" s="9">
        <f>VLOOKUP(D97,[4]Andel!$I$2:$O$104,5,FALSE)</f>
        <v>0.24324324324324326</v>
      </c>
      <c r="J97" s="9"/>
      <c r="K97" s="9">
        <f>VLOOKUP(D97,[4]Andel!$I$2:$O$104,2,FALSE)+VLOOKUP(D97,[4]Andel!$I$2:$O$104,3,FALSE)</f>
        <v>0.27027027027027029</v>
      </c>
      <c r="L97" s="12">
        <f>VLOOKUP(D97,[4]Antal!$I$2:$O$104,4,FALSE)</f>
        <v>15</v>
      </c>
      <c r="M97" s="12">
        <f>VLOOKUP(D97,[4]Antal!$I$2:$O$104,5,FALSE)</f>
        <v>9</v>
      </c>
      <c r="N97" s="12"/>
      <c r="O97" s="12">
        <f>VLOOKUP(D97,[4]Antal!$I$2:$O$104,2,FALSE)+VLOOKUP(D97,[4]Antal!$I$2:$O$104,3,FALSE)</f>
        <v>10</v>
      </c>
      <c r="P97" s="13">
        <f>VLOOKUP(D97,[4]Antal!$I$2:$O$104,4,FALSE)/SUM(VLOOKUP(D97,[4]Antal!$I$2:$O$104,4,FALSE)+VLOOKUP(D97,[4]Antal!$I$2:$O$104,5,FALSE)+VLOOKUP(D97,[4]Antal!$I$2:$O$104,6,FALSE))</f>
        <v>0.55555555555555558</v>
      </c>
      <c r="Q97" s="13">
        <f>VLOOKUP(D97,[4]Antal!$I$2:$O$104,5,FALSE)/SUM(VLOOKUP(D97,[4]Antal!$I$2:$O$104,4,FALSE)+VLOOKUP(D97,[4]Antal!$I$2:$O$104,5,FALSE)+VLOOKUP(D97,[4]Antal!$I$2:$O$104,6,FALSE))</f>
        <v>0.33333333333333331</v>
      </c>
      <c r="R97" s="13"/>
      <c r="S97" s="7">
        <f>VLOOKUP(D97,'[5]Indgåede aftaler'!$F$2:$I$103,4,FALSE)</f>
        <v>21</v>
      </c>
      <c r="T97" s="26">
        <f>VLOOKUP(D97,'[6]Samtlige nøgletal'!$F$2:$I$68,4,FALSE)</f>
        <v>10</v>
      </c>
    </row>
    <row r="98" spans="1:20" s="8" customFormat="1" x14ac:dyDescent="0.25">
      <c r="A98" s="7" t="s">
        <v>5</v>
      </c>
      <c r="B98" s="14" t="s">
        <v>5</v>
      </c>
      <c r="C98" s="22" t="s">
        <v>67</v>
      </c>
      <c r="D98" s="23">
        <v>1660</v>
      </c>
      <c r="E98" s="26">
        <f>VLOOKUP(D98,[1]_SKP3!$C$1:$D$105,2,FALSE)</f>
        <v>0</v>
      </c>
      <c r="F98" s="9">
        <f>VLOOKUP(C98,'[2]Dimensionering 2023'!$A$5:$E$106,5,FALSE)</f>
        <v>0.27887412859374999</v>
      </c>
      <c r="G98" s="28">
        <f>VLOOKUP(C98,[3]Tilgang!$J$5:$M$103,4,FALSE)</f>
        <v>6</v>
      </c>
      <c r="H98" s="9">
        <f>VLOOKUP(D98,[4]Andel!$I$2:$O$104,4,FALSE)</f>
        <v>0.96153846153846156</v>
      </c>
      <c r="I98" s="9"/>
      <c r="J98" s="9"/>
      <c r="K98" s="9"/>
      <c r="L98" s="12">
        <f>VLOOKUP(D98,[4]Antal!$I$2:$O$104,4,FALSE)</f>
        <v>25</v>
      </c>
      <c r="M98" s="12"/>
      <c r="N98" s="12"/>
      <c r="O98" s="12"/>
      <c r="P98" s="13">
        <f>VLOOKUP(D98,[4]Antal!$I$2:$O$104,4,FALSE)/SUM(VLOOKUP(D98,[4]Antal!$I$2:$O$104,4,FALSE)+VLOOKUP(D98,[4]Antal!$I$2:$O$104,5,FALSE)+VLOOKUP(D98,[4]Antal!$I$2:$O$104,6,FALSE))</f>
        <v>1</v>
      </c>
      <c r="Q98" s="13"/>
      <c r="R98" s="13"/>
      <c r="S98" s="7">
        <f>VLOOKUP(D98,'[5]Indgåede aftaler'!$F$2:$I$103,4,FALSE)</f>
        <v>29</v>
      </c>
      <c r="T98" s="26"/>
    </row>
    <row r="99" spans="1:20" s="8" customFormat="1" x14ac:dyDescent="0.25">
      <c r="A99" s="7" t="s">
        <v>7</v>
      </c>
      <c r="B99" s="14" t="s">
        <v>7</v>
      </c>
      <c r="C99" s="22" t="s">
        <v>169</v>
      </c>
      <c r="D99" s="23">
        <v>1885</v>
      </c>
      <c r="E99" s="26">
        <f>VLOOKUP(D99,[1]_SKP3!$C$1:$D$105,2,FALSE)</f>
        <v>27.861999999999998</v>
      </c>
      <c r="F99" s="9">
        <f>VLOOKUP(C99,'[2]Dimensionering 2023'!$A$5:$E$106,5,FALSE)</f>
        <v>8.1434618983050849E-2</v>
      </c>
      <c r="G99" s="28">
        <f>VLOOKUP(C99,[3]Tilgang!$J$5:$M$103,4,FALSE)</f>
        <v>56</v>
      </c>
      <c r="H99" s="9">
        <f>VLOOKUP(D99,[4]Andel!$I$2:$O$104,4,FALSE)</f>
        <v>0.24074074074074073</v>
      </c>
      <c r="I99" s="9">
        <f>VLOOKUP(D99,[4]Andel!$I$2:$O$104,5,FALSE)</f>
        <v>0.53703703703703709</v>
      </c>
      <c r="J99" s="9"/>
      <c r="K99" s="9">
        <f>VLOOKUP(D99,[4]Andel!$I$2:$O$104,2,FALSE)+VLOOKUP(D99,[4]Andel!$I$2:$O$104,3,FALSE)</f>
        <v>0.20370370370370369</v>
      </c>
      <c r="L99" s="12">
        <f>VLOOKUP(D99,[4]Antal!$I$2:$O$104,4,FALSE)</f>
        <v>13</v>
      </c>
      <c r="M99" s="12">
        <f>VLOOKUP(D99,[4]Antal!$I$2:$O$104,5,FALSE)</f>
        <v>29</v>
      </c>
      <c r="N99" s="12"/>
      <c r="O99" s="12">
        <f>VLOOKUP(D99,[4]Antal!$I$2:$O$104,2,FALSE)+VLOOKUP(D99,[4]Antal!$I$2:$O$104,3,FALSE)</f>
        <v>11</v>
      </c>
      <c r="P99" s="13">
        <f>VLOOKUP(D99,[4]Antal!$I$2:$O$104,4,FALSE)/SUM(VLOOKUP(D99,[4]Antal!$I$2:$O$104,4,FALSE)+VLOOKUP(D99,[4]Antal!$I$2:$O$104,5,FALSE)+VLOOKUP(D99,[4]Antal!$I$2:$O$104,6,FALSE))</f>
        <v>0.30232558139534882</v>
      </c>
      <c r="Q99" s="13">
        <f>VLOOKUP(D99,[4]Antal!$I$2:$O$104,5,FALSE)/SUM(VLOOKUP(D99,[4]Antal!$I$2:$O$104,4,FALSE)+VLOOKUP(D99,[4]Antal!$I$2:$O$104,5,FALSE)+VLOOKUP(D99,[4]Antal!$I$2:$O$104,6,FALSE))</f>
        <v>0.67441860465116277</v>
      </c>
      <c r="R99" s="13"/>
      <c r="S99" s="7">
        <f>VLOOKUP(D99,'[5]Indgåede aftaler'!$F$2:$I$103,4,FALSE)</f>
        <v>52</v>
      </c>
      <c r="T99" s="26">
        <f>VLOOKUP(D99,'[6]Samtlige nøgletal'!$F$2:$I$68,4,FALSE)</f>
        <v>39</v>
      </c>
    </row>
    <row r="100" spans="1:20" s="8" customFormat="1" x14ac:dyDescent="0.25">
      <c r="A100" s="7" t="s">
        <v>5</v>
      </c>
      <c r="B100" s="14" t="s">
        <v>7</v>
      </c>
      <c r="C100" s="22" t="s">
        <v>68</v>
      </c>
      <c r="D100" s="23">
        <v>1890</v>
      </c>
      <c r="E100" s="26">
        <f>VLOOKUP(D100,[1]_SKP3!$C$1:$D$105,2,FALSE)</f>
        <v>29.076000000000001</v>
      </c>
      <c r="F100" s="9">
        <f>VLOOKUP(C100,'[2]Dimensionering 2023'!$A$5:$E$106,5,FALSE)</f>
        <v>0.16942445944134082</v>
      </c>
      <c r="G100" s="28">
        <f>VLOOKUP(C100,[3]Tilgang!$J$5:$M$103,4,FALSE)</f>
        <v>298</v>
      </c>
      <c r="H100" s="9">
        <f>VLOOKUP(D100,[4]Andel!$I$2:$O$104,4,FALSE)</f>
        <v>0.46520146520146521</v>
      </c>
      <c r="I100" s="9">
        <f>VLOOKUP(D100,[4]Andel!$I$2:$O$104,5,FALSE)</f>
        <v>0.33333333333333331</v>
      </c>
      <c r="J100" s="9"/>
      <c r="K100" s="9">
        <f>VLOOKUP(D100,[4]Andel!$I$2:$O$104,2,FALSE)+VLOOKUP(D100,[4]Andel!$I$2:$O$104,3,FALSE)</f>
        <v>0.19413919413919414</v>
      </c>
      <c r="L100" s="12">
        <f>VLOOKUP(D100,[4]Antal!$I$2:$O$104,4,FALSE)</f>
        <v>127</v>
      </c>
      <c r="M100" s="12">
        <f>VLOOKUP(D100,[4]Antal!$I$2:$O$104,5,FALSE)</f>
        <v>91</v>
      </c>
      <c r="N100" s="12"/>
      <c r="O100" s="12">
        <f>VLOOKUP(D100,[4]Antal!$I$2:$O$104,2,FALSE)+VLOOKUP(D100,[4]Antal!$I$2:$O$104,3,FALSE)</f>
        <v>53</v>
      </c>
      <c r="P100" s="13">
        <f>VLOOKUP(D100,[4]Antal!$I$2:$O$104,4,FALSE)/SUM(VLOOKUP(D100,[4]Antal!$I$2:$O$104,4,FALSE)+VLOOKUP(D100,[4]Antal!$I$2:$O$104,5,FALSE)+VLOOKUP(D100,[4]Antal!$I$2:$O$104,6,FALSE))</f>
        <v>0.57727272727272727</v>
      </c>
      <c r="Q100" s="13">
        <f>VLOOKUP(D100,[4]Antal!$I$2:$O$104,5,FALSE)/SUM(VLOOKUP(D100,[4]Antal!$I$2:$O$104,4,FALSE)+VLOOKUP(D100,[4]Antal!$I$2:$O$104,5,FALSE)+VLOOKUP(D100,[4]Antal!$I$2:$O$104,6,FALSE))</f>
        <v>0.41363636363636364</v>
      </c>
      <c r="R100" s="13"/>
      <c r="S100" s="7">
        <f>VLOOKUP(D100,'[5]Indgåede aftaler'!$F$2:$I$103,4,FALSE)</f>
        <v>195</v>
      </c>
      <c r="T100" s="26">
        <f>VLOOKUP(D100,'[6]Samtlige nøgletal'!$F$2:$I$68,4,FALSE)</f>
        <v>110</v>
      </c>
    </row>
    <row r="101" spans="1:20" s="8" customFormat="1" x14ac:dyDescent="0.25">
      <c r="A101" s="7" t="s">
        <v>5</v>
      </c>
      <c r="B101" s="14" t="s">
        <v>7</v>
      </c>
      <c r="C101" s="22" t="s">
        <v>69</v>
      </c>
      <c r="D101" s="23">
        <v>1425</v>
      </c>
      <c r="E101" s="26">
        <f>VLOOKUP(D101,[1]_SKP3!$C$1:$D$105,2,FALSE)</f>
        <v>0.17299999999999999</v>
      </c>
      <c r="F101" s="9">
        <f>VLOOKUP(C101,'[2]Dimensionering 2023'!$A$5:$E$106,5,FALSE)</f>
        <v>1.1169911136363635E-2</v>
      </c>
      <c r="G101" s="28">
        <f>VLOOKUP(C101,[3]Tilgang!$J$5:$M$103,4,FALSE)</f>
        <v>19</v>
      </c>
      <c r="H101" s="9">
        <f>VLOOKUP(D101,[4]Andel!$I$2:$O$104,4,FALSE)</f>
        <v>0.64</v>
      </c>
      <c r="I101" s="9"/>
      <c r="J101" s="9"/>
      <c r="K101" s="9">
        <f>VLOOKUP(D101,[4]Andel!$I$2:$O$104,2,FALSE)+VLOOKUP(D101,[4]Andel!$I$2:$O$104,3,FALSE)</f>
        <v>0.36</v>
      </c>
      <c r="L101" s="12">
        <f>VLOOKUP(D101,[4]Antal!$I$2:$O$104,4,FALSE)</f>
        <v>16</v>
      </c>
      <c r="M101" s="12"/>
      <c r="N101" s="12"/>
      <c r="O101" s="12">
        <f>VLOOKUP(D101,[4]Antal!$I$2:$O$104,2,FALSE)+VLOOKUP(D101,[4]Antal!$I$2:$O$104,3,FALSE)</f>
        <v>9</v>
      </c>
      <c r="P101" s="13">
        <f>VLOOKUP(D101,[4]Antal!$I$2:$O$104,4,FALSE)/SUM(VLOOKUP(D101,[4]Antal!$I$2:$O$104,4,FALSE)+VLOOKUP(D101,[4]Antal!$I$2:$O$104,5,FALSE)+VLOOKUP(D101,[4]Antal!$I$2:$O$104,6,FALSE))</f>
        <v>1</v>
      </c>
      <c r="Q101" s="13"/>
      <c r="R101" s="13"/>
      <c r="S101" s="7">
        <f>VLOOKUP(D101,'[5]Indgåede aftaler'!$F$2:$I$103,4,FALSE)</f>
        <v>28</v>
      </c>
      <c r="T101" s="26"/>
    </row>
    <row r="102" spans="1:20" s="8" customFormat="1" x14ac:dyDescent="0.25">
      <c r="A102" s="7" t="s">
        <v>5</v>
      </c>
      <c r="B102" s="14" t="s">
        <v>5</v>
      </c>
      <c r="C102" s="22" t="s">
        <v>70</v>
      </c>
      <c r="D102" s="23">
        <v>1705</v>
      </c>
      <c r="E102" s="26">
        <f>VLOOKUP(D102,[1]_SKP3!$C$1:$D$105,2,FALSE)</f>
        <v>1.002</v>
      </c>
      <c r="F102" s="9">
        <f>VLOOKUP(C102,'[2]Dimensionering 2023'!$A$5:$E$106,5,FALSE)</f>
        <v>0.10979637560457517</v>
      </c>
      <c r="G102" s="28">
        <f>VLOOKUP(C102,[3]Tilgang!$J$5:$M$103,4,FALSE)</f>
        <v>197</v>
      </c>
      <c r="H102" s="9">
        <f>VLOOKUP(D102,[4]Andel!$I$2:$O$104,4,FALSE)</f>
        <v>0.59090909090909094</v>
      </c>
      <c r="I102" s="9">
        <f>VLOOKUP(D102,[4]Andel!$I$2:$O$104,5,FALSE)</f>
        <v>3.3057851239669422E-2</v>
      </c>
      <c r="J102" s="9">
        <f>VLOOKUP(D102,[4]Andel!$I$2:$O$104,6,FALSE)</f>
        <v>1.6528925619834711E-2</v>
      </c>
      <c r="K102" s="9">
        <f>VLOOKUP(D102,[4]Andel!$I$2:$O$104,2,FALSE)+VLOOKUP(D102,[4]Andel!$I$2:$O$104,3,FALSE)</f>
        <v>0.35950413223140493</v>
      </c>
      <c r="L102" s="12">
        <f>VLOOKUP(D102,[4]Antal!$I$2:$O$104,4,FALSE)</f>
        <v>143</v>
      </c>
      <c r="M102" s="12">
        <f>VLOOKUP(D102,[4]Antal!$I$2:$O$104,5,FALSE)</f>
        <v>8</v>
      </c>
      <c r="N102" s="12">
        <f>VLOOKUP(D102,[4]Antal!$I$2:$O$104,6,FALSE)</f>
        <v>4</v>
      </c>
      <c r="O102" s="12">
        <f>VLOOKUP(D102,[4]Antal!$I$2:$O$104,2,FALSE)+VLOOKUP(D102,[4]Antal!$I$2:$O$104,3,FALSE)</f>
        <v>87</v>
      </c>
      <c r="P102" s="13">
        <f>VLOOKUP(D102,[4]Antal!$I$2:$O$104,4,FALSE)/SUM(VLOOKUP(D102,[4]Antal!$I$2:$O$104,4,FALSE)+VLOOKUP(D102,[4]Antal!$I$2:$O$104,5,FALSE)+VLOOKUP(D102,[4]Antal!$I$2:$O$104,6,FALSE))</f>
        <v>0.92258064516129035</v>
      </c>
      <c r="Q102" s="13">
        <f>VLOOKUP(D102,[4]Antal!$I$2:$O$104,5,FALSE)/SUM(VLOOKUP(D102,[4]Antal!$I$2:$O$104,4,FALSE)+VLOOKUP(D102,[4]Antal!$I$2:$O$104,5,FALSE)+VLOOKUP(D102,[4]Antal!$I$2:$O$104,6,FALSE))</f>
        <v>5.1612903225806452E-2</v>
      </c>
      <c r="R102" s="13">
        <f>VLOOKUP(D102,[4]Antal!$I$2:$O$104,6,FALSE)/SUM(VLOOKUP(D102,[4]Antal!$I$2:$O$104,4,FALSE)+VLOOKUP(D102,[4]Antal!$I$2:$O$104,5,FALSE)+VLOOKUP(D102,[4]Antal!$I$2:$O$104,6,FALSE))</f>
        <v>2.5806451612903226E-2</v>
      </c>
      <c r="S102" s="7">
        <f>VLOOKUP(D102,'[5]Indgåede aftaler'!$F$2:$I$103,4,FALSE)</f>
        <v>293</v>
      </c>
      <c r="T102" s="26">
        <f>VLOOKUP(D102,'[6]Samtlige nøgletal'!$F$2:$I$68,4,FALSE)</f>
        <v>7</v>
      </c>
    </row>
    <row r="103" spans="1:20" s="8" customFormat="1" x14ac:dyDescent="0.25">
      <c r="A103" s="7" t="s">
        <v>5</v>
      </c>
      <c r="B103" s="14" t="s">
        <v>5</v>
      </c>
      <c r="C103" s="22" t="s">
        <v>150</v>
      </c>
      <c r="D103" s="23">
        <v>1535</v>
      </c>
      <c r="E103" s="26">
        <f>VLOOKUP(D103,[1]_SKP3!$C$1:$D$105,2,FALSE)</f>
        <v>0</v>
      </c>
      <c r="F103" s="9">
        <f>VLOOKUP(C103,'[2]Dimensionering 2023'!$A$5:$E$106,5,FALSE)</f>
        <v>8.3041931026717863E-2</v>
      </c>
      <c r="G103" s="28">
        <f>VLOOKUP(C103,[3]Tilgang!$J$5:$M$103,4,FALSE)</f>
        <v>7</v>
      </c>
      <c r="H103" s="9">
        <f>VLOOKUP(D103,[4]Andel!$I$2:$O$104,4,FALSE)</f>
        <v>0.58064516129032262</v>
      </c>
      <c r="I103" s="9"/>
      <c r="J103" s="9"/>
      <c r="K103" s="9">
        <f>VLOOKUP(D103,[4]Andel!$I$2:$O$104,2,FALSE)+VLOOKUP(D103,[4]Andel!$I$2:$O$104,3,FALSE)</f>
        <v>0.38709677419354838</v>
      </c>
      <c r="L103" s="12">
        <f>VLOOKUP(D103,[4]Antal!$I$2:$O$104,4,FALSE)</f>
        <v>18</v>
      </c>
      <c r="M103" s="12"/>
      <c r="N103" s="12"/>
      <c r="O103" s="12">
        <f>VLOOKUP(D103,[4]Antal!$I$2:$O$104,2,FALSE)+VLOOKUP(D103,[4]Antal!$I$2:$O$104,3,FALSE)</f>
        <v>12</v>
      </c>
      <c r="P103" s="13">
        <f>VLOOKUP(D103,[4]Antal!$I$2:$O$104,4,FALSE)/SUM(VLOOKUP(D103,[4]Antal!$I$2:$O$104,4,FALSE)+VLOOKUP(D103,[4]Antal!$I$2:$O$104,5,FALSE)+VLOOKUP(D103,[4]Antal!$I$2:$O$104,6,FALSE))</f>
        <v>0.94736842105263153</v>
      </c>
      <c r="Q103" s="13"/>
      <c r="R103" s="13"/>
      <c r="S103" s="7">
        <f>VLOOKUP(D103,'[5]Indgåede aftaler'!$F$2:$I$103,4,FALSE)</f>
        <v>44</v>
      </c>
      <c r="T103" s="26"/>
    </row>
    <row r="104" spans="1:20" s="8" customFormat="1" x14ac:dyDescent="0.25">
      <c r="A104" s="7" t="s">
        <v>5</v>
      </c>
      <c r="B104" s="14" t="s">
        <v>7</v>
      </c>
      <c r="C104" s="22" t="s">
        <v>71</v>
      </c>
      <c r="D104" s="23">
        <v>1390</v>
      </c>
      <c r="E104" s="26">
        <f>VLOOKUP(D104,[1]_SKP3!$C$1:$D$105,2,FALSE)</f>
        <v>5.5069999999999997</v>
      </c>
      <c r="F104" s="9">
        <f>VLOOKUP(C104,'[2]Dimensionering 2023'!$A$5:$E$106,5,FALSE)</f>
        <v>5.8106715510234788E-2</v>
      </c>
      <c r="G104" s="28">
        <f>VLOOKUP(C104,[3]Tilgang!$J$5:$M$103,4,FALSE)</f>
        <v>3608</v>
      </c>
      <c r="H104" s="9">
        <f>VLOOKUP(D104,[4]Andel!$I$2:$O$104,4,FALSE)</f>
        <v>0.70902817711328348</v>
      </c>
      <c r="I104" s="9">
        <f>VLOOKUP(D104,[4]Andel!$I$2:$O$104,5,FALSE)</f>
        <v>9.6032202415181137E-2</v>
      </c>
      <c r="J104" s="9">
        <f>VLOOKUP(D104,[4]Andel!$I$2:$O$104,6,FALSE)</f>
        <v>8.9131684876365726E-3</v>
      </c>
      <c r="K104" s="9">
        <f>VLOOKUP(D104,[4]Andel!$I$2:$O$104,2,FALSE)+VLOOKUP(D104,[4]Andel!$I$2:$O$104,3,FALSE)</f>
        <v>0.18602645198389881</v>
      </c>
      <c r="L104" s="12">
        <f>VLOOKUP(D104,[4]Antal!$I$2:$O$104,4,FALSE)</f>
        <v>2466</v>
      </c>
      <c r="M104" s="12">
        <f>VLOOKUP(D104,[4]Antal!$I$2:$O$104,5,FALSE)</f>
        <v>334</v>
      </c>
      <c r="N104" s="12">
        <f>VLOOKUP(D104,[4]Antal!$I$2:$O$104,6,FALSE)</f>
        <v>31</v>
      </c>
      <c r="O104" s="12">
        <f>VLOOKUP(D104,[4]Antal!$I$2:$O$104,2,FALSE)+VLOOKUP(D104,[4]Antal!$I$2:$O$104,3,FALSE)</f>
        <v>647</v>
      </c>
      <c r="P104" s="13">
        <f>VLOOKUP(D104,[4]Antal!$I$2:$O$104,4,FALSE)/SUM(VLOOKUP(D104,[4]Antal!$I$2:$O$104,4,FALSE)+VLOOKUP(D104,[4]Antal!$I$2:$O$104,5,FALSE)+VLOOKUP(D104,[4]Antal!$I$2:$O$104,6,FALSE))</f>
        <v>0.87107029318262097</v>
      </c>
      <c r="Q104" s="13">
        <f>VLOOKUP(D104,[4]Antal!$I$2:$O$104,5,FALSE)/SUM(VLOOKUP(D104,[4]Antal!$I$2:$O$104,4,FALSE)+VLOOKUP(D104,[4]Antal!$I$2:$O$104,5,FALSE)+VLOOKUP(D104,[4]Antal!$I$2:$O$104,6,FALSE))</f>
        <v>0.11797951253973861</v>
      </c>
      <c r="R104" s="13">
        <f>VLOOKUP(D104,[4]Antal!$I$2:$O$104,6,FALSE)/SUM(VLOOKUP(D104,[4]Antal!$I$2:$O$104,4,FALSE)+VLOOKUP(D104,[4]Antal!$I$2:$O$104,5,FALSE)+VLOOKUP(D104,[4]Antal!$I$2:$O$104,6,FALSE))</f>
        <v>1.0950194277640411E-2</v>
      </c>
      <c r="S104" s="7">
        <f>VLOOKUP(D104,'[5]Indgåede aftaler'!$F$2:$I$103,4,FALSE)</f>
        <v>4563</v>
      </c>
      <c r="T104" s="26">
        <f>VLOOKUP(D104,'[6]Samtlige nøgletal'!$F$2:$I$68,4,FALSE)</f>
        <v>829</v>
      </c>
    </row>
    <row r="105" spans="1:20" s="8" customFormat="1" x14ac:dyDescent="0.25">
      <c r="A105" s="7" t="s">
        <v>5</v>
      </c>
      <c r="B105" s="14" t="s">
        <v>5</v>
      </c>
      <c r="C105" s="22" t="s">
        <v>72</v>
      </c>
      <c r="D105" s="23">
        <v>385</v>
      </c>
      <c r="E105" s="26" t="e">
        <f>VLOOKUP(D105,[1]_SKP3!$C$1:$D$105,2,FALSE)</f>
        <v>#N/A</v>
      </c>
      <c r="F105" s="9" t="e">
        <f>VLOOKUP(C105,'[2]Dimensionering 2023'!$A$5:$E$106,5,FALSE)</f>
        <v>#N/A</v>
      </c>
      <c r="G105" s="28" t="e">
        <f>VLOOKUP(C105,[3]Tilgang!$J$5:$M$103,4,FALSE)</f>
        <v>#N/A</v>
      </c>
      <c r="H105" s="9" t="e">
        <f>VLOOKUP(D105,[4]Andel!$I$2:$O$104,4,FALSE)</f>
        <v>#N/A</v>
      </c>
      <c r="I105" s="9" t="e">
        <f>VLOOKUP(D105,[4]Andel!$I$2:$O$104,5,FALSE)</f>
        <v>#N/A</v>
      </c>
      <c r="J105" s="9" t="e">
        <f>VLOOKUP(D105,[4]Andel!$I$2:$O$104,6,FALSE)</f>
        <v>#N/A</v>
      </c>
      <c r="K105" s="9" t="e">
        <f>VLOOKUP(D105,[4]Andel!$I$2:$O$104,2,FALSE)+VLOOKUP(D105,[4]Andel!$I$2:$O$104,3,FALSE)</f>
        <v>#N/A</v>
      </c>
      <c r="L105" s="12" t="e">
        <f>VLOOKUP(D105,[4]Antal!$I$2:$O$104,4,FALSE)</f>
        <v>#N/A</v>
      </c>
      <c r="M105" s="12" t="e">
        <f>VLOOKUP(D105,[4]Antal!$I$2:$O$104,5,FALSE)</f>
        <v>#N/A</v>
      </c>
      <c r="N105" s="12" t="e">
        <f>VLOOKUP(D105,[4]Antal!$I$2:$O$104,6,FALSE)</f>
        <v>#N/A</v>
      </c>
      <c r="O105" s="12" t="e">
        <f>VLOOKUP(D105,[4]Antal!$I$2:$O$104,2,FALSE)+VLOOKUP(D105,[4]Antal!$I$2:$O$104,3,FALSE)</f>
        <v>#N/A</v>
      </c>
      <c r="P105" s="13" t="e">
        <f>VLOOKUP(D105,[4]Antal!$I$2:$O$104,4,FALSE)/SUM(VLOOKUP(D105,[4]Antal!$I$2:$O$104,4,FALSE)+VLOOKUP(D105,[4]Antal!$I$2:$O$104,5,FALSE)+VLOOKUP(D105,[4]Antal!$I$2:$O$104,6,FALSE))</f>
        <v>#N/A</v>
      </c>
      <c r="Q105" s="13" t="e">
        <f>VLOOKUP(D105,[4]Antal!$I$2:$O$104,5,FALSE)/SUM(VLOOKUP(D105,[4]Antal!$I$2:$O$104,4,FALSE)+VLOOKUP(D105,[4]Antal!$I$2:$O$104,5,FALSE)+VLOOKUP(D105,[4]Antal!$I$2:$O$104,6,FALSE))</f>
        <v>#N/A</v>
      </c>
      <c r="R105" s="13" t="e">
        <f>VLOOKUP(D105,[4]Antal!$I$2:$O$104,6,FALSE)/SUM(VLOOKUP(D105,[4]Antal!$I$2:$O$104,4,FALSE)+VLOOKUP(D105,[4]Antal!$I$2:$O$104,5,FALSE)+VLOOKUP(D105,[4]Antal!$I$2:$O$104,6,FALSE))</f>
        <v>#N/A</v>
      </c>
      <c r="S105" s="7" t="e">
        <f>VLOOKUP(D105,'[5]Indgåede aftaler'!$F$2:$I$103,4,FALSE)</f>
        <v>#N/A</v>
      </c>
      <c r="T105" s="26" t="e">
        <f>VLOOKUP(D105,'[6]Samtlige nøgletal'!$F$2:$I$68,4,FALSE)</f>
        <v>#N/A</v>
      </c>
    </row>
    <row r="106" spans="1:20" s="8" customFormat="1" x14ac:dyDescent="0.25">
      <c r="A106" s="7" t="s">
        <v>5</v>
      </c>
      <c r="B106" s="14" t="s">
        <v>7</v>
      </c>
      <c r="C106" s="22" t="s">
        <v>73</v>
      </c>
      <c r="D106" s="23">
        <v>1750</v>
      </c>
      <c r="E106" s="26">
        <f>VLOOKUP(D106,[1]_SKP3!$C$1:$D$105,2,FALSE)</f>
        <v>54.908000000000001</v>
      </c>
      <c r="F106" s="9">
        <f>VLOOKUP(C106,'[2]Dimensionering 2023'!$A$5:$E$106,5,FALSE)</f>
        <v>4.1486291666666666E-3</v>
      </c>
      <c r="G106" s="28">
        <f>VLOOKUP(C106,[3]Tilgang!$J$5:$M$103,4,FALSE)</f>
        <v>26</v>
      </c>
      <c r="H106" s="9">
        <f>VLOOKUP(D106,[4]Andel!$I$2:$O$104,4,FALSE)</f>
        <v>0.15384615384615385</v>
      </c>
      <c r="I106" s="9">
        <f>VLOOKUP(D106,[4]Andel!$I$2:$O$104,5,FALSE)</f>
        <v>0.76923076923076927</v>
      </c>
      <c r="J106" s="9"/>
      <c r="K106" s="9"/>
      <c r="L106" s="12">
        <f>VLOOKUP(D106,[4]Antal!$I$2:$O$104,4,FALSE)</f>
        <v>4</v>
      </c>
      <c r="M106" s="12">
        <f>VLOOKUP(D106,[4]Antal!$I$2:$O$104,5,FALSE)</f>
        <v>20</v>
      </c>
      <c r="N106" s="12"/>
      <c r="O106" s="12"/>
      <c r="P106" s="13">
        <f>VLOOKUP(D106,[4]Antal!$I$2:$O$104,4,FALSE)/SUM(VLOOKUP(D106,[4]Antal!$I$2:$O$104,4,FALSE)+VLOOKUP(D106,[4]Antal!$I$2:$O$104,5,FALSE)+VLOOKUP(D106,[4]Antal!$I$2:$O$104,6,FALSE))</f>
        <v>0.16666666666666666</v>
      </c>
      <c r="Q106" s="13">
        <f>VLOOKUP(D106,[4]Antal!$I$2:$O$104,5,FALSE)/SUM(VLOOKUP(D106,[4]Antal!$I$2:$O$104,4,FALSE)+VLOOKUP(D106,[4]Antal!$I$2:$O$104,5,FALSE)+VLOOKUP(D106,[4]Antal!$I$2:$O$104,6,FALSE))</f>
        <v>0.83333333333333337</v>
      </c>
      <c r="R106" s="13"/>
      <c r="S106" s="7">
        <f>VLOOKUP(D106,'[5]Indgåede aftaler'!$F$2:$I$103,4,FALSE)</f>
        <v>12</v>
      </c>
      <c r="T106" s="26">
        <f>VLOOKUP(D106,'[6]Samtlige nøgletal'!$F$2:$I$68,4,FALSE)</f>
        <v>22</v>
      </c>
    </row>
    <row r="107" spans="1:20" s="8" customFormat="1" x14ac:dyDescent="0.25">
      <c r="A107" s="31" t="s">
        <v>5</v>
      </c>
      <c r="B107" s="14" t="s">
        <v>5</v>
      </c>
      <c r="C107" s="22" t="s">
        <v>151</v>
      </c>
      <c r="D107" s="23">
        <v>1560</v>
      </c>
      <c r="E107" s="26">
        <f>VLOOKUP(D107,[1]_SKP3!$C$1:$D$105,2,FALSE)</f>
        <v>2.4849999999999999</v>
      </c>
      <c r="F107" s="9">
        <f>VLOOKUP(C107,'[2]Dimensionering 2023'!$A$5:$E$106,5,FALSE)</f>
        <v>2.9538772339901487E-2</v>
      </c>
      <c r="G107" s="28">
        <f>VLOOKUP(C107,[3]Tilgang!$J$5:$M$103,4,FALSE)</f>
        <v>546</v>
      </c>
      <c r="H107" s="9">
        <f>VLOOKUP(D107,[4]Andel!$I$2:$O$104,4,FALSE)</f>
        <v>0.62420382165605093</v>
      </c>
      <c r="I107" s="9">
        <f>VLOOKUP(D107,[4]Andel!$I$2:$O$104,5,FALSE)</f>
        <v>8.2802547770700632E-2</v>
      </c>
      <c r="J107" s="9">
        <f>VLOOKUP(D107,[4]Andel!$I$2:$O$104,6,FALSE)</f>
        <v>2.5477707006369428E-2</v>
      </c>
      <c r="K107" s="9">
        <f>VLOOKUP(D107,[4]Andel!$I$2:$O$104,2,FALSE)+VLOOKUP(D107,[4]Andel!$I$2:$O$104,3,FALSE)</f>
        <v>0.26751592356687898</v>
      </c>
      <c r="L107" s="12">
        <f>VLOOKUP(D107,[4]Antal!$I$2:$O$104,4,FALSE)</f>
        <v>294</v>
      </c>
      <c r="M107" s="12">
        <f>VLOOKUP(D107,[4]Antal!$I$2:$O$104,5,FALSE)</f>
        <v>39</v>
      </c>
      <c r="N107" s="12">
        <f>VLOOKUP(D107,[4]Antal!$I$2:$O$104,6,FALSE)</f>
        <v>12</v>
      </c>
      <c r="O107" s="12">
        <f>VLOOKUP(D107,[4]Antal!$I$2:$O$104,2,FALSE)+VLOOKUP(D107,[4]Antal!$I$2:$O$104,3,FALSE)</f>
        <v>126</v>
      </c>
      <c r="P107" s="13">
        <f>VLOOKUP(D107,[4]Antal!$I$2:$O$104,4,FALSE)/SUM(VLOOKUP(D107,[4]Antal!$I$2:$O$104,4,FALSE)+VLOOKUP(D107,[4]Antal!$I$2:$O$104,5,FALSE)+VLOOKUP(D107,[4]Antal!$I$2:$O$104,6,FALSE))</f>
        <v>0.85217391304347823</v>
      </c>
      <c r="Q107" s="13">
        <f>VLOOKUP(D107,[4]Antal!$I$2:$O$104,5,FALSE)/SUM(VLOOKUP(D107,[4]Antal!$I$2:$O$104,4,FALSE)+VLOOKUP(D107,[4]Antal!$I$2:$O$104,5,FALSE)+VLOOKUP(D107,[4]Antal!$I$2:$O$104,6,FALSE))</f>
        <v>0.11304347826086956</v>
      </c>
      <c r="R107" s="13">
        <f>VLOOKUP(D107,[4]Antal!$I$2:$O$104,6,FALSE)/SUM(VLOOKUP(D107,[4]Antal!$I$2:$O$104,4,FALSE)+VLOOKUP(D107,[4]Antal!$I$2:$O$104,5,FALSE)+VLOOKUP(D107,[4]Antal!$I$2:$O$104,6,FALSE))</f>
        <v>3.4782608695652174E-2</v>
      </c>
      <c r="S107" s="7">
        <f>VLOOKUP(D107,'[5]Indgåede aftaler'!$F$2:$I$103,4,FALSE)</f>
        <v>808</v>
      </c>
      <c r="T107" s="26">
        <f>VLOOKUP(D107,'[6]Samtlige nøgletal'!$F$2:$I$68,4,FALSE)</f>
        <v>36</v>
      </c>
    </row>
    <row r="108" spans="1:20" s="8" customFormat="1" x14ac:dyDescent="0.25">
      <c r="A108" s="31" t="s">
        <v>7</v>
      </c>
      <c r="B108" s="14" t="s">
        <v>5</v>
      </c>
      <c r="C108" s="22" t="s">
        <v>74</v>
      </c>
      <c r="D108" s="23">
        <v>1620</v>
      </c>
      <c r="E108" s="26">
        <f>VLOOKUP(D108,[1]_SKP3!$C$1:$D$105,2,FALSE)</f>
        <v>0</v>
      </c>
      <c r="F108" s="9">
        <f>VLOOKUP(C108,'[2]Dimensionering 2023'!$A$5:$E$106,5,FALSE)</f>
        <v>3.1065954857723579E-2</v>
      </c>
      <c r="G108" s="28">
        <f>VLOOKUP(C108,[3]Tilgang!$J$5:$M$103,4,FALSE)</f>
        <v>128</v>
      </c>
      <c r="H108" s="9">
        <f>VLOOKUP(D108,[4]Andel!$I$2:$O$104,4,FALSE)</f>
        <v>0.91911764705882348</v>
      </c>
      <c r="I108" s="9"/>
      <c r="J108" s="9"/>
      <c r="K108" s="9">
        <f>VLOOKUP(D108,[4]Andel!$I$2:$O$104,2,FALSE)+VLOOKUP(D108,[4]Andel!$I$2:$O$104,3,FALSE)</f>
        <v>8.0882352941176475E-2</v>
      </c>
      <c r="L108" s="12">
        <f>VLOOKUP(D108,[4]Antal!$I$2:$O$104,4,FALSE)</f>
        <v>125</v>
      </c>
      <c r="M108" s="12"/>
      <c r="N108" s="12"/>
      <c r="O108" s="12">
        <f>VLOOKUP(D108,[4]Antal!$I$2:$O$104,2,FALSE)+VLOOKUP(D108,[4]Antal!$I$2:$O$104,3,FALSE)</f>
        <v>11</v>
      </c>
      <c r="P108" s="13">
        <f>VLOOKUP(D108,[4]Antal!$I$2:$O$104,4,FALSE)/SUM(VLOOKUP(D108,[4]Antal!$I$2:$O$104,4,FALSE)+VLOOKUP(D108,[4]Antal!$I$2:$O$104,5,FALSE)+VLOOKUP(D108,[4]Antal!$I$2:$O$104,6,FALSE))</f>
        <v>1</v>
      </c>
      <c r="Q108" s="13"/>
      <c r="R108" s="13"/>
      <c r="S108" s="7">
        <f>VLOOKUP(D108,'[5]Indgåede aftaler'!$F$2:$I$103,4,FALSE)</f>
        <v>173</v>
      </c>
      <c r="T108" s="26"/>
    </row>
    <row r="109" spans="1:20" s="8" customFormat="1" x14ac:dyDescent="0.25">
      <c r="A109" s="31" t="s">
        <v>5</v>
      </c>
      <c r="B109" s="14" t="s">
        <v>7</v>
      </c>
      <c r="C109" s="22" t="s">
        <v>152</v>
      </c>
      <c r="D109" s="23">
        <v>1420</v>
      </c>
      <c r="E109" s="26">
        <f>VLOOKUP(D109,[1]_SKP3!$C$1:$D$105,2,FALSE)</f>
        <v>2.1019999999999999</v>
      </c>
      <c r="F109" s="9">
        <f>VLOOKUP(C109,'[2]Dimensionering 2023'!$A$5:$E$106,5,FALSE)</f>
        <v>7.49581986438356E-2</v>
      </c>
      <c r="G109" s="28">
        <f>VLOOKUP(C109,[3]Tilgang!$J$5:$M$103,4,FALSE)</f>
        <v>934</v>
      </c>
      <c r="H109" s="9">
        <f>VLOOKUP(D109,[4]Andel!$I$2:$O$104,4,FALSE)</f>
        <v>0.76004728132387711</v>
      </c>
      <c r="I109" s="9">
        <f>VLOOKUP(D109,[4]Andel!$I$2:$O$104,5,FALSE)</f>
        <v>4.7281323877068557E-2</v>
      </c>
      <c r="J109" s="9">
        <f>VLOOKUP(D109,[4]Andel!$I$2:$O$104,6,FALSE)</f>
        <v>1.0638297872340425E-2</v>
      </c>
      <c r="K109" s="9">
        <f>VLOOKUP(D109,[4]Andel!$I$2:$O$104,2,FALSE)+VLOOKUP(D109,[4]Andel!$I$2:$O$104,3,FALSE)</f>
        <v>0.18203309692671393</v>
      </c>
      <c r="L109" s="12">
        <f>VLOOKUP(D109,[4]Antal!$I$2:$O$104,4,FALSE)</f>
        <v>643</v>
      </c>
      <c r="M109" s="12">
        <f>VLOOKUP(D109,[4]Antal!$I$2:$O$104,5,FALSE)</f>
        <v>40</v>
      </c>
      <c r="N109" s="12">
        <f>VLOOKUP(D109,[4]Antal!$I$2:$O$104,6,FALSE)</f>
        <v>9</v>
      </c>
      <c r="O109" s="12">
        <f>VLOOKUP(D109,[4]Antal!$I$2:$O$104,2,FALSE)+VLOOKUP(D109,[4]Antal!$I$2:$O$104,3,FALSE)</f>
        <v>154</v>
      </c>
      <c r="P109" s="13">
        <f>VLOOKUP(D109,[4]Antal!$I$2:$O$104,4,FALSE)/SUM(VLOOKUP(D109,[4]Antal!$I$2:$O$104,4,FALSE)+VLOOKUP(D109,[4]Antal!$I$2:$O$104,5,FALSE)+VLOOKUP(D109,[4]Antal!$I$2:$O$104,6,FALSE))</f>
        <v>0.92919075144508667</v>
      </c>
      <c r="Q109" s="13">
        <f>VLOOKUP(D109,[4]Antal!$I$2:$O$104,5,FALSE)/SUM(VLOOKUP(D109,[4]Antal!$I$2:$O$104,4,FALSE)+VLOOKUP(D109,[4]Antal!$I$2:$O$104,5,FALSE)+VLOOKUP(D109,[4]Antal!$I$2:$O$104,6,FALSE))</f>
        <v>5.7803468208092484E-2</v>
      </c>
      <c r="R109" s="13">
        <f>VLOOKUP(D109,[4]Antal!$I$2:$O$104,6,FALSE)/SUM(VLOOKUP(D109,[4]Antal!$I$2:$O$104,4,FALSE)+VLOOKUP(D109,[4]Antal!$I$2:$O$104,5,FALSE)+VLOOKUP(D109,[4]Antal!$I$2:$O$104,6,FALSE))</f>
        <v>1.300578034682081E-2</v>
      </c>
      <c r="S109" s="7">
        <f>VLOOKUP(D109,'[5]Indgåede aftaler'!$F$2:$I$103,4,FALSE)</f>
        <v>1130</v>
      </c>
      <c r="T109" s="26">
        <f>VLOOKUP(D109,'[6]Samtlige nøgletal'!$F$2:$I$68,4,FALSE)</f>
        <v>105</v>
      </c>
    </row>
    <row r="110" spans="1:20" s="8" customFormat="1" x14ac:dyDescent="0.25">
      <c r="A110" s="31" t="s">
        <v>5</v>
      </c>
      <c r="B110" s="14" t="s">
        <v>7</v>
      </c>
      <c r="C110" s="22" t="s">
        <v>75</v>
      </c>
      <c r="D110" s="23">
        <v>1160</v>
      </c>
      <c r="E110" s="26">
        <f>VLOOKUP(D110,[1]_SKP3!$C$1:$D$105,2,FALSE)</f>
        <v>1.48</v>
      </c>
      <c r="F110" s="9">
        <f>VLOOKUP(C110,'[2]Dimensionering 2023'!$A$5:$E$106,5,FALSE)</f>
        <v>5.3123200749999988E-2</v>
      </c>
      <c r="G110" s="28">
        <f>VLOOKUP(C110,[3]Tilgang!$J$5:$M$103,4,FALSE)</f>
        <v>45</v>
      </c>
      <c r="H110" s="9">
        <f>VLOOKUP(D110,[4]Andel!$I$2:$O$104,4,FALSE)</f>
        <v>0.78181818181818186</v>
      </c>
      <c r="I110" s="9">
        <f>VLOOKUP(D110,[4]Andel!$I$2:$O$104,5,FALSE)</f>
        <v>9.0909090909090912E-2</v>
      </c>
      <c r="J110" s="9"/>
      <c r="K110" s="9">
        <f>VLOOKUP(D110,[4]Andel!$I$2:$O$104,2,FALSE)+VLOOKUP(D110,[4]Andel!$I$2:$O$104,3,FALSE)</f>
        <v>0.10909090909090909</v>
      </c>
      <c r="L110" s="12">
        <f>VLOOKUP(D110,[4]Antal!$I$2:$O$104,4,FALSE)</f>
        <v>43</v>
      </c>
      <c r="M110" s="12">
        <f>VLOOKUP(D110,[4]Antal!$I$2:$O$104,5,FALSE)</f>
        <v>5</v>
      </c>
      <c r="N110" s="12"/>
      <c r="O110" s="12">
        <f>VLOOKUP(D110,[4]Antal!$I$2:$O$104,2,FALSE)+VLOOKUP(D110,[4]Antal!$I$2:$O$104,3,FALSE)</f>
        <v>6</v>
      </c>
      <c r="P110" s="13">
        <f>VLOOKUP(D110,[4]Antal!$I$2:$O$104,4,FALSE)/SUM(VLOOKUP(D110,[4]Antal!$I$2:$O$104,4,FALSE)+VLOOKUP(D110,[4]Antal!$I$2:$O$104,5,FALSE)+VLOOKUP(D110,[4]Antal!$I$2:$O$104,6,FALSE))</f>
        <v>0.87755102040816324</v>
      </c>
      <c r="Q110" s="13">
        <f>VLOOKUP(D110,[4]Antal!$I$2:$O$104,5,FALSE)/SUM(VLOOKUP(D110,[4]Antal!$I$2:$O$104,4,FALSE)+VLOOKUP(D110,[4]Antal!$I$2:$O$104,5,FALSE)+VLOOKUP(D110,[4]Antal!$I$2:$O$104,6,FALSE))</f>
        <v>0.10204081632653061</v>
      </c>
      <c r="R110" s="13"/>
      <c r="S110" s="7">
        <f>VLOOKUP(D110,'[5]Indgåede aftaler'!$F$2:$I$103,4,FALSE)</f>
        <v>60</v>
      </c>
      <c r="T110" s="26">
        <f>VLOOKUP(D110,'[6]Samtlige nøgletal'!$F$2:$I$68,4,FALSE)</f>
        <v>7</v>
      </c>
    </row>
    <row r="111" spans="1:20" s="8" customFormat="1" x14ac:dyDescent="0.25">
      <c r="A111" s="31" t="s">
        <v>7</v>
      </c>
      <c r="B111" s="14" t="s">
        <v>76</v>
      </c>
      <c r="C111" s="22" t="s">
        <v>87</v>
      </c>
      <c r="D111" s="23">
        <v>1465</v>
      </c>
      <c r="E111" s="26" t="e">
        <f>VLOOKUP(D111,[1]_SKP3!$C$1:$D$105,2,FALSE)</f>
        <v>#N/A</v>
      </c>
      <c r="F111" s="9">
        <f>VLOOKUP(C111,'[2]Dimensionering 2023'!$A$5:$E$106,5,FALSE)</f>
        <v>8.3041931026717863E-2</v>
      </c>
      <c r="G111" s="28">
        <f>VLOOKUP(C111,[3]Tilgang!$J$5:$M$103,4,FALSE)</f>
        <v>175</v>
      </c>
      <c r="H111" s="9">
        <f>VLOOKUP(D111,[4]Andel!$I$2:$O$104,4,FALSE)</f>
        <v>0.81366459627329191</v>
      </c>
      <c r="I111" s="9"/>
      <c r="J111" s="9"/>
      <c r="K111" s="9">
        <f>VLOOKUP(D111,[4]Andel!$I$2:$O$104,2,FALSE)+VLOOKUP(D111,[4]Andel!$I$2:$O$104,3,FALSE)</f>
        <v>0.18633540372670809</v>
      </c>
      <c r="L111" s="12">
        <f>VLOOKUP(D111,[4]Antal!$I$2:$O$104,4,FALSE)</f>
        <v>131</v>
      </c>
      <c r="M111" s="12"/>
      <c r="N111" s="12"/>
      <c r="O111" s="12">
        <f>VLOOKUP(D111,[4]Antal!$I$2:$O$104,2,FALSE)+VLOOKUP(D111,[4]Antal!$I$2:$O$104,3,FALSE)</f>
        <v>30</v>
      </c>
      <c r="P111" s="13">
        <f>VLOOKUP(D111,[4]Antal!$I$2:$O$104,4,FALSE)/SUM(VLOOKUP(D111,[4]Antal!$I$2:$O$104,4,FALSE)+VLOOKUP(D111,[4]Antal!$I$2:$O$104,5,FALSE)+VLOOKUP(D111,[4]Antal!$I$2:$O$104,6,FALSE))</f>
        <v>1</v>
      </c>
      <c r="Q111" s="13"/>
      <c r="R111" s="13"/>
      <c r="S111" s="7" t="e">
        <f>VLOOKUP(D111,'[5]Indgåede aftaler'!$F$2:$I$103,4,FALSE)</f>
        <v>#N/A</v>
      </c>
      <c r="T111" s="26" t="e">
        <f>VLOOKUP(D111,'[6]Samtlige nøgletal'!$F$2:$I$68,4,FALSE)</f>
        <v>#N/A</v>
      </c>
    </row>
    <row r="112" spans="1:20" s="8" customFormat="1" x14ac:dyDescent="0.25"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8:19" s="8" customFormat="1" x14ac:dyDescent="0.25"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8:19" x14ac:dyDescent="0.25"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5"/>
    </row>
    <row r="115" spans="8:19" x14ac:dyDescent="0.25"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5"/>
    </row>
    <row r="116" spans="8:19" x14ac:dyDescent="0.25"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5"/>
    </row>
    <row r="117" spans="8:19" x14ac:dyDescent="0.25"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5"/>
    </row>
    <row r="118" spans="8:19" x14ac:dyDescent="0.25"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5"/>
    </row>
    <row r="119" spans="8:19" x14ac:dyDescent="0.25"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5"/>
    </row>
    <row r="120" spans="8:19" x14ac:dyDescent="0.25"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5"/>
    </row>
    <row r="121" spans="8:19" x14ac:dyDescent="0.25"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5"/>
    </row>
    <row r="122" spans="8:19" x14ac:dyDescent="0.25"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5"/>
    </row>
    <row r="123" spans="8:19" x14ac:dyDescent="0.25"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5"/>
    </row>
    <row r="124" spans="8:19" x14ac:dyDescent="0.25"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5"/>
    </row>
    <row r="125" spans="8:19" x14ac:dyDescent="0.25"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5"/>
    </row>
    <row r="126" spans="8:19" x14ac:dyDescent="0.25"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5"/>
    </row>
    <row r="127" spans="8:19" x14ac:dyDescent="0.25"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5"/>
    </row>
    <row r="128" spans="8:19" x14ac:dyDescent="0.25"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5"/>
    </row>
    <row r="129" spans="8:19" x14ac:dyDescent="0.25"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5"/>
    </row>
    <row r="130" spans="8:19" x14ac:dyDescent="0.25"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5"/>
    </row>
    <row r="131" spans="8:19" x14ac:dyDescent="0.25"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5"/>
    </row>
    <row r="132" spans="8:19" x14ac:dyDescent="0.25"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5"/>
    </row>
    <row r="133" spans="8:19" x14ac:dyDescent="0.25"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5"/>
    </row>
    <row r="134" spans="8:19" x14ac:dyDescent="0.25"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5"/>
    </row>
    <row r="135" spans="8:19" x14ac:dyDescent="0.25"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5"/>
    </row>
    <row r="136" spans="8:19" x14ac:dyDescent="0.25"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5"/>
    </row>
    <row r="137" spans="8:19" x14ac:dyDescent="0.25"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5"/>
    </row>
    <row r="138" spans="8:19" x14ac:dyDescent="0.25"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5"/>
    </row>
    <row r="139" spans="8:19" x14ac:dyDescent="0.25"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5"/>
    </row>
    <row r="140" spans="8:19" x14ac:dyDescent="0.25"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5"/>
    </row>
    <row r="141" spans="8:19" x14ac:dyDescent="0.25"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5"/>
    </row>
    <row r="142" spans="8:19" x14ac:dyDescent="0.25"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5"/>
    </row>
    <row r="143" spans="8:19" x14ac:dyDescent="0.25"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5"/>
    </row>
    <row r="144" spans="8:19" x14ac:dyDescent="0.25"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5"/>
    </row>
    <row r="145" spans="8:19" x14ac:dyDescent="0.25"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5"/>
    </row>
    <row r="146" spans="8:19" x14ac:dyDescent="0.25"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5"/>
    </row>
    <row r="147" spans="8:19" x14ac:dyDescent="0.25"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5"/>
    </row>
    <row r="148" spans="8:19" x14ac:dyDescent="0.25"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5"/>
    </row>
    <row r="149" spans="8:19" x14ac:dyDescent="0.25"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5"/>
    </row>
    <row r="150" spans="8:19" x14ac:dyDescent="0.25"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5"/>
    </row>
    <row r="151" spans="8:19" x14ac:dyDescent="0.25"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5"/>
    </row>
    <row r="152" spans="8:19" x14ac:dyDescent="0.25"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5"/>
    </row>
    <row r="153" spans="8:19" x14ac:dyDescent="0.25"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5"/>
    </row>
    <row r="154" spans="8:19" x14ac:dyDescent="0.25"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5"/>
    </row>
    <row r="155" spans="8:19" x14ac:dyDescent="0.25"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5"/>
    </row>
    <row r="156" spans="8:19" x14ac:dyDescent="0.25"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5"/>
    </row>
    <row r="157" spans="8:19" x14ac:dyDescent="0.25"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5"/>
    </row>
    <row r="158" spans="8:19" x14ac:dyDescent="0.25"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5"/>
    </row>
    <row r="159" spans="8:19" x14ac:dyDescent="0.25"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5"/>
    </row>
    <row r="160" spans="8:19" x14ac:dyDescent="0.25"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5"/>
    </row>
    <row r="161" spans="8:19" x14ac:dyDescent="0.25"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5"/>
    </row>
    <row r="162" spans="8:19" x14ac:dyDescent="0.25"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5"/>
    </row>
    <row r="163" spans="8:19" x14ac:dyDescent="0.25"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5"/>
    </row>
    <row r="164" spans="8:19" x14ac:dyDescent="0.25"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5"/>
    </row>
    <row r="165" spans="8:19" x14ac:dyDescent="0.25"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5"/>
    </row>
    <row r="166" spans="8:19" x14ac:dyDescent="0.25"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5"/>
    </row>
  </sheetData>
  <autoFilter ref="A5:T111"/>
  <mergeCells count="3">
    <mergeCell ref="H4:O4"/>
    <mergeCell ref="P4:R4"/>
    <mergeCell ref="A4:G4"/>
  </mergeCells>
  <conditionalFormatting sqref="F6:F111">
    <cfRule type="cellIs" dxfId="2" priority="1" operator="equal">
      <formula>0.091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6"/>
  <sheetViews>
    <sheetView topLeftCell="A58" zoomScale="70" zoomScaleNormal="70" workbookViewId="0">
      <selection activeCell="F116" sqref="F116"/>
    </sheetView>
  </sheetViews>
  <sheetFormatPr defaultColWidth="9.140625" defaultRowHeight="15" x14ac:dyDescent="0.25"/>
  <cols>
    <col min="1" max="2" width="15.7109375" style="4" customWidth="1"/>
    <col min="3" max="3" width="46.28515625" style="4" bestFit="1" customWidth="1"/>
    <col min="4" max="4" width="12" style="4" customWidth="1"/>
    <col min="5" max="6" width="19.7109375" style="4" customWidth="1"/>
    <col min="7" max="7" width="15.7109375" style="4" customWidth="1"/>
    <col min="8" max="8" width="13.140625" style="8" customWidth="1"/>
    <col min="9" max="11" width="19.7109375" style="8" customWidth="1"/>
    <col min="12" max="12" width="14.28515625" style="8" customWidth="1"/>
    <col min="13" max="18" width="19.7109375" style="8" customWidth="1"/>
    <col min="19" max="20" width="19.7109375" style="4" customWidth="1"/>
    <col min="21" max="16384" width="9.140625" style="4"/>
  </cols>
  <sheetData>
    <row r="1" spans="1:23" ht="26.25" x14ac:dyDescent="0.4">
      <c r="A1" s="3" t="s">
        <v>182</v>
      </c>
      <c r="B1" s="1"/>
    </row>
    <row r="2" spans="1:23" x14ac:dyDescent="0.25">
      <c r="B2" s="1"/>
    </row>
    <row r="3" spans="1:23" x14ac:dyDescent="0.25">
      <c r="A3" s="2"/>
      <c r="B3" s="2"/>
    </row>
    <row r="4" spans="1:23" ht="122.25" customHeight="1" x14ac:dyDescent="0.25">
      <c r="A4" s="53" t="s">
        <v>184</v>
      </c>
      <c r="B4" s="53"/>
      <c r="C4" s="53"/>
      <c r="D4" s="53"/>
      <c r="E4" s="53"/>
      <c r="F4" s="53"/>
      <c r="G4" s="54"/>
      <c r="H4" s="52" t="s">
        <v>129</v>
      </c>
      <c r="I4" s="52"/>
      <c r="J4" s="52"/>
      <c r="K4" s="52"/>
      <c r="L4" s="52"/>
      <c r="M4" s="52"/>
      <c r="N4" s="52"/>
      <c r="O4" s="52"/>
      <c r="P4" s="52" t="s">
        <v>157</v>
      </c>
      <c r="Q4" s="52"/>
      <c r="R4" s="52"/>
      <c r="S4" s="17"/>
      <c r="T4" s="17"/>
    </row>
    <row r="5" spans="1:23" ht="148.9" customHeight="1" x14ac:dyDescent="0.25">
      <c r="A5" s="19" t="s">
        <v>95</v>
      </c>
      <c r="B5" s="20" t="s">
        <v>155</v>
      </c>
      <c r="C5" s="20" t="s">
        <v>0</v>
      </c>
      <c r="D5" s="20" t="s">
        <v>185</v>
      </c>
      <c r="E5" s="20" t="s">
        <v>156</v>
      </c>
      <c r="F5" s="20" t="s">
        <v>3</v>
      </c>
      <c r="G5" s="20" t="s">
        <v>90</v>
      </c>
      <c r="H5" s="20" t="s">
        <v>158</v>
      </c>
      <c r="I5" s="20" t="s">
        <v>159</v>
      </c>
      <c r="J5" s="20" t="s">
        <v>160</v>
      </c>
      <c r="K5" s="20" t="s">
        <v>128</v>
      </c>
      <c r="L5" s="20" t="s">
        <v>161</v>
      </c>
      <c r="M5" s="20" t="s">
        <v>162</v>
      </c>
      <c r="N5" s="20" t="s">
        <v>163</v>
      </c>
      <c r="O5" s="20" t="s">
        <v>127</v>
      </c>
      <c r="P5" s="20" t="s">
        <v>164</v>
      </c>
      <c r="Q5" s="20" t="s">
        <v>165</v>
      </c>
      <c r="R5" s="20" t="s">
        <v>166</v>
      </c>
      <c r="S5" s="19" t="s">
        <v>4</v>
      </c>
      <c r="T5" s="19" t="s">
        <v>171</v>
      </c>
    </row>
    <row r="6" spans="1:23" x14ac:dyDescent="0.25">
      <c r="A6" s="7" t="s">
        <v>5</v>
      </c>
      <c r="B6" s="21" t="s">
        <v>5</v>
      </c>
      <c r="C6" s="22" t="s">
        <v>84</v>
      </c>
      <c r="D6" s="23">
        <v>1570</v>
      </c>
      <c r="E6" s="15">
        <f>VLOOKUP(D6,[7]_SKP3!$C$1:$F$105,4,FALSE)</f>
        <v>0</v>
      </c>
      <c r="F6" s="6">
        <f>VLOOKUP(D6,'[8]Dimensionering 2024'!$A$7:$F$102,6,FALSE)</f>
        <v>1.555061219512195E-3</v>
      </c>
      <c r="G6" s="18">
        <f>VLOOKUP(C6,[9]Tilgang!$G$4:$K$105,5,FALSE)</f>
        <v>294</v>
      </c>
      <c r="H6" s="9">
        <f>VLOOKUP(D6,'[10]Andel og antal'!$Q$4:$W$109,4,FALSE)</f>
        <v>0.41754385964912283</v>
      </c>
      <c r="I6" s="9"/>
      <c r="J6" s="9"/>
      <c r="K6" s="9">
        <f>VLOOKUP(D6,'[10]Andel og antal'!$Q$4:$W$109,2,FALSE)+VLOOKUP(D6,'[10]Andel og antal'!$Q$4:$W$109,3,FALSE)</f>
        <v>0.57894736842105265</v>
      </c>
      <c r="L6" s="11">
        <f>VLOOKUP(D6,'[10]Andel og antal'!$I$4:$O$109,4,FALSE)</f>
        <v>119</v>
      </c>
      <c r="M6" s="11"/>
      <c r="N6" s="11"/>
      <c r="O6" s="11">
        <f>VLOOKUP(D6,'[10]Andel og antal'!$I$4:$O$109,2,FALSE)+VLOOKUP(D6,'[10]Andel og antal'!$I$4:$O$109,3,FALSE)</f>
        <v>165</v>
      </c>
      <c r="P6" s="13">
        <f>VLOOKUP(D6,'[10]Andel og antal'!$I$4:$O$109,4,FALSE)/(VLOOKUP(D6,'[10]Andel og antal'!$I$4:$O$109,4,FALSE)+VLOOKUP(D6,'[10]Andel og antal'!$I$4:$O$109,5,FALSE)+VLOOKUP(D6,'[10]Andel og antal'!$I$4:$O$109,6,FALSE))</f>
        <v>0.9916666666666667</v>
      </c>
      <c r="Q6" s="13"/>
      <c r="R6" s="13"/>
      <c r="S6" s="7">
        <f>VLOOKUP(D6,'[11]Samtlige nøgletal'!$K$3:$M$104,2,FALSE)</f>
        <v>352</v>
      </c>
      <c r="T6" s="7"/>
      <c r="V6" s="16"/>
      <c r="W6" s="16"/>
    </row>
    <row r="7" spans="1:23" x14ac:dyDescent="0.25">
      <c r="A7" s="7" t="s">
        <v>5</v>
      </c>
      <c r="B7" s="21" t="s">
        <v>7</v>
      </c>
      <c r="C7" s="22" t="s">
        <v>115</v>
      </c>
      <c r="D7" s="23">
        <v>1380</v>
      </c>
      <c r="E7" s="15">
        <f>VLOOKUP(D7,[7]_SKP3!$C$1:$F$105,4,FALSE)</f>
        <v>3.16E-3</v>
      </c>
      <c r="F7" s="6">
        <f>VLOOKUP(D7,'[8]Dimensionering 2024'!$A$7:$F$102,6,FALSE)</f>
        <v>2.6493901190476187E-2</v>
      </c>
      <c r="G7" s="18">
        <f>VLOOKUP(C7,[9]Tilgang!$G$4:$K$105,5,FALSE)</f>
        <v>403</v>
      </c>
      <c r="H7" s="9">
        <f>VLOOKUP(D7,'[10]Andel og antal'!$Q$4:$W$109,4,FALSE)</f>
        <v>0.81453634085213034</v>
      </c>
      <c r="I7" s="9"/>
      <c r="J7" s="9"/>
      <c r="K7" s="9">
        <f>VLOOKUP(D7,'[10]Andel og antal'!$Q$4:$W$109,2,FALSE)+VLOOKUP(D7,'[10]Andel og antal'!$Q$4:$W$109,3,FALSE)</f>
        <v>0.18045112781954886</v>
      </c>
      <c r="L7" s="11">
        <f>VLOOKUP(D7,'[10]Andel og antal'!$I$4:$O$109,4,FALSE)</f>
        <v>325</v>
      </c>
      <c r="M7" s="11"/>
      <c r="N7" s="11"/>
      <c r="O7" s="11">
        <f>VLOOKUP(D7,'[10]Andel og antal'!$I$4:$O$109,2,FALSE)+VLOOKUP(D7,'[10]Andel og antal'!$I$4:$O$109,3,FALSE)</f>
        <v>72</v>
      </c>
      <c r="P7" s="13">
        <f>VLOOKUP(D7,'[10]Andel og antal'!$I$4:$O$109,4,FALSE)/(VLOOKUP(D7,'[10]Andel og antal'!$I$4:$O$109,4,FALSE)+VLOOKUP(D7,'[10]Andel og antal'!$I$4:$O$109,5,FALSE)+VLOOKUP(D7,'[10]Andel og antal'!$I$4:$O$109,6,FALSE))</f>
        <v>0.99388379204892963</v>
      </c>
      <c r="Q7" s="13"/>
      <c r="R7" s="13"/>
      <c r="S7" s="7">
        <f>VLOOKUP(D7,'[11]Samtlige nøgletal'!$K$3:$M$104,2,FALSE)</f>
        <v>663</v>
      </c>
      <c r="T7" s="7">
        <f>VLOOKUP(D7,'[11]Samtlige nøgletal'!$K$3:$M$104,3,FALSE)</f>
        <v>12</v>
      </c>
      <c r="V7" s="16"/>
      <c r="W7" s="16"/>
    </row>
    <row r="8" spans="1:23" x14ac:dyDescent="0.25">
      <c r="A8" s="7" t="s">
        <v>5</v>
      </c>
      <c r="B8" s="21" t="s">
        <v>7</v>
      </c>
      <c r="C8" s="22" t="s">
        <v>6</v>
      </c>
      <c r="D8" s="23">
        <v>1605</v>
      </c>
      <c r="E8" s="15">
        <f>VLOOKUP(D8,[7]_SKP3!$C$1:$F$105,4,FALSE)</f>
        <v>2.452E-2</v>
      </c>
      <c r="F8" s="6">
        <f>VLOOKUP(D8,'[8]Dimensionering 2024'!$A$7:$F$102,6,FALSE)</f>
        <v>7.1146691750972768E-2</v>
      </c>
      <c r="G8" s="18">
        <f>VLOOKUP(C8,[9]Tilgang!$G$4:$K$105,5,FALSE)</f>
        <v>255</v>
      </c>
      <c r="H8" s="9">
        <f>VLOOKUP(D8,'[10]Andel og antal'!$Q$4:$W$109,4,FALSE)</f>
        <v>0.71167883211678828</v>
      </c>
      <c r="I8" s="9">
        <f>VLOOKUP(D8,'[10]Andel og antal'!$Q$4:$W$109,5,FALSE)</f>
        <v>3.6496350364963501E-2</v>
      </c>
      <c r="J8" s="9"/>
      <c r="K8" s="9">
        <f>VLOOKUP(D8,'[10]Andel og antal'!$Q$4:$W$109,2,FALSE)+VLOOKUP(D8,'[10]Andel og antal'!$Q$4:$W$109,3,FALSE)</f>
        <v>0.24452554744525548</v>
      </c>
      <c r="L8" s="11">
        <f>VLOOKUP(D8,'[10]Andel og antal'!$I$4:$O$109,4,FALSE)</f>
        <v>195</v>
      </c>
      <c r="M8" s="11">
        <f>VLOOKUP(D8,'[10]Andel og antal'!$I$4:$O$109,5,FALSE)</f>
        <v>10</v>
      </c>
      <c r="N8" s="11"/>
      <c r="O8" s="11">
        <f>VLOOKUP(D8,'[10]Andel og antal'!$I$4:$O$109,2,FALSE)+VLOOKUP(D8,'[10]Andel og antal'!$I$4:$O$109,3,FALSE)</f>
        <v>67</v>
      </c>
      <c r="P8" s="13">
        <f>VLOOKUP(D8,'[10]Andel og antal'!$I$4:$O$109,4,FALSE)/(VLOOKUP(D8,'[10]Andel og antal'!$I$4:$O$109,4,FALSE)+VLOOKUP(D8,'[10]Andel og antal'!$I$4:$O$109,5,FALSE)+VLOOKUP(D8,'[10]Andel og antal'!$I$4:$O$109,6,FALSE))</f>
        <v>0.94202898550724634</v>
      </c>
      <c r="Q8" s="13">
        <f>VLOOKUP(D8,'[10]Andel og antal'!$I$4:$O$109,5,FALSE)/(VLOOKUP(D8,'[10]Andel og antal'!$I$4:$O$109,4,FALSE)+VLOOKUP(D8,'[10]Andel og antal'!$I$4:$O$109,5,FALSE)+VLOOKUP(D8,'[10]Andel og antal'!$I$4:$O$109,6,FALSE))</f>
        <v>4.8309178743961352E-2</v>
      </c>
      <c r="R8" s="13"/>
      <c r="S8" s="7">
        <f>VLOOKUP(D8,'[11]Samtlige nøgletal'!$K$3:$M$104,2,FALSE)</f>
        <v>397</v>
      </c>
      <c r="T8" s="7">
        <f>VLOOKUP(D8,'[11]Samtlige nøgletal'!$K$3:$M$104,3,FALSE)</f>
        <v>28</v>
      </c>
      <c r="V8" s="16"/>
      <c r="W8" s="16"/>
    </row>
    <row r="9" spans="1:23" x14ac:dyDescent="0.25">
      <c r="A9" s="7"/>
      <c r="B9" s="21"/>
      <c r="C9" s="22" t="s">
        <v>93</v>
      </c>
      <c r="D9" s="23">
        <v>431</v>
      </c>
      <c r="E9" s="15" t="e">
        <f>VLOOKUP(D9,[7]_SKP3!$C$1:$F$105,4,FALSE)</f>
        <v>#N/A</v>
      </c>
      <c r="F9" s="6" t="e">
        <f>VLOOKUP(D9,'[8]Dimensionering 2024'!$A$7:$F$102,6,FALSE)</f>
        <v>#N/A</v>
      </c>
      <c r="G9" s="18" t="e">
        <f>VLOOKUP(C9,[9]Tilgang!$G$4:$K$105,5,FALSE)</f>
        <v>#N/A</v>
      </c>
      <c r="H9" s="9" t="e">
        <f>VLOOKUP(D9,'[10]Andel og antal'!$Q$4:$W$109,4,FALSE)</f>
        <v>#N/A</v>
      </c>
      <c r="I9" s="9" t="e">
        <f>VLOOKUP(D9,'[10]Andel og antal'!$Q$4:$W$109,5,FALSE)</f>
        <v>#N/A</v>
      </c>
      <c r="J9" s="9" t="e">
        <f>VLOOKUP(D9,'[10]Andel og antal'!$Q$4:$W$109,6,FALSE)</f>
        <v>#N/A</v>
      </c>
      <c r="K9" s="9" t="e">
        <f>VLOOKUP(D9,'[10]Andel og antal'!$Q$4:$W$109,2,FALSE)+VLOOKUP(D9,'[10]Andel og antal'!$Q$4:$W$109,3,FALSE)</f>
        <v>#N/A</v>
      </c>
      <c r="L9" s="11" t="e">
        <f>VLOOKUP(D9,'[10]Andel og antal'!$I$4:$O$109,4,FALSE)</f>
        <v>#N/A</v>
      </c>
      <c r="M9" s="11" t="e">
        <f>VLOOKUP(D9,'[10]Andel og antal'!$I$4:$O$109,5,FALSE)</f>
        <v>#N/A</v>
      </c>
      <c r="N9" s="11" t="e">
        <f>VLOOKUP(D9,'[10]Andel og antal'!$I$4:$O$109,6,FALSE)</f>
        <v>#N/A</v>
      </c>
      <c r="O9" s="11" t="e">
        <f>VLOOKUP(D9,'[10]Andel og antal'!$I$4:$O$109,2,FALSE)+VLOOKUP(D9,'[10]Andel og antal'!$I$4:$O$109,3,FALSE)</f>
        <v>#N/A</v>
      </c>
      <c r="P9" s="13" t="e">
        <f>VLOOKUP(D9,'[10]Andel og antal'!$I$4:$O$109,4,FALSE)/(VLOOKUP(D9,'[10]Andel og antal'!$I$4:$O$109,4,FALSE)+VLOOKUP(D9,'[10]Andel og antal'!$I$4:$O$109,5,FALSE)+VLOOKUP(D9,'[10]Andel og antal'!$I$4:$O$109,6,FALSE))</f>
        <v>#N/A</v>
      </c>
      <c r="Q9" s="13" t="e">
        <f>VLOOKUP(D9,'[10]Andel og antal'!$I$4:$O$109,5,FALSE)/(VLOOKUP(D9,'[10]Andel og antal'!$I$4:$O$109,4,FALSE)+VLOOKUP(D9,'[10]Andel og antal'!$I$4:$O$109,5,FALSE)+VLOOKUP(D9,'[10]Andel og antal'!$I$4:$O$109,6,FALSE))</f>
        <v>#N/A</v>
      </c>
      <c r="R9" s="13" t="e">
        <f>VLOOKUP(D9,'[10]Andel og antal'!$I$4:$O$109,6,FALSE)/(VLOOKUP(D9,'[10]Andel og antal'!$I$4:$O$109,4,FALSE)+VLOOKUP(D9,'[10]Andel og antal'!$I$4:$O$109,5,FALSE)+VLOOKUP(D9,'[10]Andel og antal'!$I$4:$O$109,6,FALSE))</f>
        <v>#N/A</v>
      </c>
      <c r="S9" s="7" t="e">
        <f>VLOOKUP(D9,'[11]Samtlige nøgletal'!$K$3:$M$104,2,FALSE)</f>
        <v>#N/A</v>
      </c>
      <c r="T9" s="7" t="e">
        <f>VLOOKUP(D9,'[11]Samtlige nøgletal'!$K$3:$M$104,3,FALSE)</f>
        <v>#N/A</v>
      </c>
      <c r="V9" s="16"/>
      <c r="W9" s="16"/>
    </row>
    <row r="10" spans="1:23" x14ac:dyDescent="0.25">
      <c r="A10" s="7" t="s">
        <v>5</v>
      </c>
      <c r="B10" s="21" t="s">
        <v>7</v>
      </c>
      <c r="C10" s="24" t="s">
        <v>8</v>
      </c>
      <c r="D10" s="23">
        <v>1460</v>
      </c>
      <c r="E10" s="15">
        <f>VLOOKUP(D10,[7]_SKP3!$C$1:$F$105,4,FALSE)</f>
        <v>1.478E-2</v>
      </c>
      <c r="F10" s="6">
        <f>VLOOKUP(D10,'[8]Dimensionering 2024'!$A$7:$F$102,6,FALSE)</f>
        <v>4.6548246874999991E-2</v>
      </c>
      <c r="G10" s="18">
        <v>61</v>
      </c>
      <c r="H10" s="9">
        <f>VLOOKUP(D10,'[10]Andel og antal'!$Q$4:$W$109,4,FALSE)</f>
        <v>0.65</v>
      </c>
      <c r="I10" s="9"/>
      <c r="J10" s="9"/>
      <c r="K10" s="9">
        <f>VLOOKUP(D10,'[10]Andel og antal'!$Q$4:$W$109,2,FALSE)+VLOOKUP(D10,'[10]Andel og antal'!$Q$4:$W$109,3,FALSE)</f>
        <v>0.31666666666666665</v>
      </c>
      <c r="L10" s="11">
        <f>VLOOKUP(D10,'[10]Andel og antal'!$I$4:$O$109,4,FALSE)</f>
        <v>39</v>
      </c>
      <c r="M10" s="11"/>
      <c r="N10" s="11"/>
      <c r="O10" s="11">
        <f>VLOOKUP(D10,'[10]Andel og antal'!$I$4:$O$109,2,FALSE)+VLOOKUP(D10,'[10]Andel og antal'!$I$4:$O$109,3,FALSE)</f>
        <v>19</v>
      </c>
      <c r="P10" s="13">
        <f>VLOOKUP(D10,'[10]Andel og antal'!$I$4:$O$109,4,FALSE)/(VLOOKUP(D10,'[10]Andel og antal'!$I$4:$O$109,4,FALSE)+VLOOKUP(D10,'[10]Andel og antal'!$I$4:$O$109,5,FALSE)+VLOOKUP(D10,'[10]Andel og antal'!$I$4:$O$109,6,FALSE))</f>
        <v>0.95121951219512191</v>
      </c>
      <c r="Q10" s="13"/>
      <c r="R10" s="13"/>
      <c r="S10" s="7">
        <f>VLOOKUP(D10,'[11]Samtlige nøgletal'!$K$3:$M$104,2,FALSE)</f>
        <v>117</v>
      </c>
      <c r="T10" s="7"/>
      <c r="V10" s="16"/>
      <c r="W10" s="16"/>
    </row>
    <row r="11" spans="1:23" x14ac:dyDescent="0.25">
      <c r="A11" s="7" t="s">
        <v>5</v>
      </c>
      <c r="B11" s="21" t="s">
        <v>7</v>
      </c>
      <c r="C11" s="22" t="s">
        <v>112</v>
      </c>
      <c r="D11" s="23">
        <v>1220</v>
      </c>
      <c r="E11" s="15">
        <f>VLOOKUP(D11,[7]_SKP3!$C$1:$F$105,4,FALSE)</f>
        <v>0.1164</v>
      </c>
      <c r="F11" s="6">
        <f>VLOOKUP(D11,'[8]Dimensionering 2024'!$A$7:$F$102,6,FALSE)</f>
        <v>4.0650039805699478E-2</v>
      </c>
      <c r="G11" s="18">
        <f>VLOOKUP(C11,[9]Tilgang!$G$4:$K$105,5,FALSE)</f>
        <v>315</v>
      </c>
      <c r="H11" s="9">
        <f>VLOOKUP(D11,'[10]Andel og antal'!$Q$4:$W$109,4,FALSE)</f>
        <v>0.70192307692307687</v>
      </c>
      <c r="I11" s="9">
        <f>VLOOKUP(D11,'[10]Andel og antal'!$Q$4:$W$109,5,FALSE)</f>
        <v>0.14102564102564102</v>
      </c>
      <c r="J11" s="9"/>
      <c r="K11" s="9">
        <f>VLOOKUP(D11,'[10]Andel og antal'!$Q$4:$W$109,2,FALSE)+VLOOKUP(D11,'[10]Andel og antal'!$Q$4:$W$109,3,FALSE)</f>
        <v>0.15384615384615385</v>
      </c>
      <c r="L11" s="11">
        <f>VLOOKUP(D11,'[10]Andel og antal'!$I$4:$O$109,4,FALSE)</f>
        <v>219</v>
      </c>
      <c r="M11" s="11">
        <f>VLOOKUP(D11,'[10]Andel og antal'!$I$4:$O$109,5,FALSE)</f>
        <v>44</v>
      </c>
      <c r="N11" s="11"/>
      <c r="O11" s="11">
        <f>VLOOKUP(D11,'[10]Andel og antal'!$I$4:$O$109,2,FALSE)+VLOOKUP(D11,'[10]Andel og antal'!$I$4:$O$109,3,FALSE)</f>
        <v>48</v>
      </c>
      <c r="P11" s="13">
        <f>VLOOKUP(D11,'[10]Andel og antal'!$I$4:$O$109,4,FALSE)/(VLOOKUP(D11,'[10]Andel og antal'!$I$4:$O$109,4,FALSE)+VLOOKUP(D11,'[10]Andel og antal'!$I$4:$O$109,5,FALSE)+VLOOKUP(D11,'[10]Andel og antal'!$I$4:$O$109,6,FALSE))</f>
        <v>0.82954545454545459</v>
      </c>
      <c r="Q11" s="13">
        <f>VLOOKUP(D11,'[10]Andel og antal'!$I$4:$O$109,5,FALSE)/(VLOOKUP(D11,'[10]Andel og antal'!$I$4:$O$109,4,FALSE)+VLOOKUP(D11,'[10]Andel og antal'!$I$4:$O$109,5,FALSE)+VLOOKUP(D11,'[10]Andel og antal'!$I$4:$O$109,6,FALSE))</f>
        <v>0.16666666666666666</v>
      </c>
      <c r="R11" s="13"/>
      <c r="S11" s="7">
        <f>VLOOKUP(D11,'[11]Samtlige nøgletal'!$K$3:$M$104,2,FALSE)</f>
        <v>393</v>
      </c>
      <c r="T11" s="7">
        <f>VLOOKUP(D11,'[11]Samtlige nøgletal'!$K$3:$M$104,3,FALSE)</f>
        <v>68</v>
      </c>
      <c r="V11" s="16"/>
      <c r="W11" s="16"/>
    </row>
    <row r="12" spans="1:23" s="8" customFormat="1" x14ac:dyDescent="0.25">
      <c r="A12" s="7" t="s">
        <v>5</v>
      </c>
      <c r="B12" s="21" t="s">
        <v>5</v>
      </c>
      <c r="C12" s="24" t="s">
        <v>9</v>
      </c>
      <c r="D12" s="23">
        <v>1720</v>
      </c>
      <c r="E12" s="15">
        <f>VLOOKUP(D12,[7]_SKP3!$C$1:$F$105,4,FALSE)</f>
        <v>1.83E-3</v>
      </c>
      <c r="F12" s="6">
        <f>VLOOKUP(D12,'[8]Dimensionering 2024'!$A$7:$F$102,6,FALSE)</f>
        <v>4.0215066630434781E-2</v>
      </c>
      <c r="G12" s="18">
        <f>VLOOKUP(C12,[9]Tilgang!$G$4:$K$105,5,FALSE)</f>
        <v>337</v>
      </c>
      <c r="H12" s="9">
        <f>VLOOKUP(D12,'[10]Andel og antal'!$Q$4:$W$109,4,FALSE)</f>
        <v>0.52768729641693812</v>
      </c>
      <c r="I12" s="9"/>
      <c r="J12" s="9"/>
      <c r="K12" s="9">
        <f>VLOOKUP(D12,'[10]Andel og antal'!$Q$4:$W$109,2,FALSE)+VLOOKUP(D12,'[10]Andel og antal'!$Q$4:$W$109,3,FALSE)</f>
        <v>0.46905537459283386</v>
      </c>
      <c r="L12" s="11">
        <f>VLOOKUP(D12,'[10]Andel og antal'!$I$4:$O$109,4,FALSE)</f>
        <v>162</v>
      </c>
      <c r="M12" s="11"/>
      <c r="N12" s="11"/>
      <c r="O12" s="11">
        <f>VLOOKUP(D12,'[10]Andel og antal'!$I$4:$O$109,2,FALSE)+VLOOKUP(D12,'[10]Andel og antal'!$I$4:$O$109,3,FALSE)</f>
        <v>144</v>
      </c>
      <c r="P12" s="13">
        <f>VLOOKUP(D12,'[10]Andel og antal'!$I$4:$O$109,4,FALSE)/(VLOOKUP(D12,'[10]Andel og antal'!$I$4:$O$109,4,FALSE)+VLOOKUP(D12,'[10]Andel og antal'!$I$4:$O$109,5,FALSE)+VLOOKUP(D12,'[10]Andel og antal'!$I$4:$O$109,6,FALSE))</f>
        <v>0.99386503067484666</v>
      </c>
      <c r="Q12" s="13"/>
      <c r="R12" s="13"/>
      <c r="S12" s="7">
        <f>VLOOKUP(D12,'[11]Samtlige nøgletal'!$K$3:$M$104,2,FALSE)</f>
        <v>309</v>
      </c>
      <c r="T12" s="7"/>
      <c r="U12" s="4"/>
      <c r="V12" s="16"/>
      <c r="W12" s="16"/>
    </row>
    <row r="13" spans="1:23" s="8" customFormat="1" x14ac:dyDescent="0.25">
      <c r="A13" s="7" t="s">
        <v>7</v>
      </c>
      <c r="B13" s="21" t="s">
        <v>7</v>
      </c>
      <c r="C13" s="22" t="s">
        <v>10</v>
      </c>
      <c r="D13" s="23">
        <v>1820</v>
      </c>
      <c r="E13" s="15">
        <f>VLOOKUP(D13,[7]_SKP3!$C$1:$F$105,4,FALSE)</f>
        <v>0.23117000000000001</v>
      </c>
      <c r="F13" s="6">
        <f>VLOOKUP(D13,'[8]Dimensionering 2024'!$A$7:$F$102,6,FALSE)</f>
        <v>0.13900077560240962</v>
      </c>
      <c r="G13" s="18">
        <f>VLOOKUP(C13,[9]Tilgang!$G$4:$K$105,5,FALSE)</f>
        <v>61</v>
      </c>
      <c r="H13" s="9">
        <f>VLOOKUP(D13,'[10]Andel og antal'!$Q$4:$W$109,4,FALSE)</f>
        <v>0.63157894736842102</v>
      </c>
      <c r="I13" s="9">
        <f>VLOOKUP(D13,'[10]Andel og antal'!$Q$4:$W$109,5,FALSE)</f>
        <v>0.24561403508771928</v>
      </c>
      <c r="J13" s="9"/>
      <c r="K13" s="9">
        <f>VLOOKUP(D13,'[10]Andel og antal'!$Q$4:$W$109,2,FALSE)+VLOOKUP(D13,'[10]Andel og antal'!$Q$4:$W$109,3,FALSE)</f>
        <v>0.10526315789473684</v>
      </c>
      <c r="L13" s="11">
        <f>VLOOKUP(D13,'[10]Andel og antal'!$I$4:$O$109,4,FALSE)</f>
        <v>36</v>
      </c>
      <c r="M13" s="11">
        <f>VLOOKUP(D13,'[10]Andel og antal'!$I$4:$O$109,5,FALSE)</f>
        <v>14</v>
      </c>
      <c r="N13" s="11"/>
      <c r="O13" s="11">
        <f>VLOOKUP(D13,'[10]Andel og antal'!$I$4:$O$109,2,FALSE)+VLOOKUP(D13,'[10]Andel og antal'!$I$4:$O$109,3,FALSE)</f>
        <v>6</v>
      </c>
      <c r="P13" s="13">
        <f>VLOOKUP(D13,'[10]Andel og antal'!$I$4:$O$109,4,FALSE)/(VLOOKUP(D13,'[10]Andel og antal'!$I$4:$O$109,4,FALSE)+VLOOKUP(D13,'[10]Andel og antal'!$I$4:$O$109,5,FALSE)+VLOOKUP(D13,'[10]Andel og antal'!$I$4:$O$109,6,FALSE))</f>
        <v>0.70588235294117652</v>
      </c>
      <c r="Q13" s="13">
        <f>VLOOKUP(D13,'[10]Andel og antal'!$I$4:$O$109,5,FALSE)/(VLOOKUP(D13,'[10]Andel og antal'!$I$4:$O$109,4,FALSE)+VLOOKUP(D13,'[10]Andel og antal'!$I$4:$O$109,5,FALSE)+VLOOKUP(D13,'[10]Andel og antal'!$I$4:$O$109,6,FALSE))</f>
        <v>0.27450980392156865</v>
      </c>
      <c r="R13" s="13"/>
      <c r="S13" s="7">
        <f>VLOOKUP(D13,'[11]Samtlige nøgletal'!$K$3:$M$104,2,FALSE)</f>
        <v>82</v>
      </c>
      <c r="T13" s="7">
        <f>VLOOKUP(D13,'[11]Samtlige nøgletal'!$K$3:$M$104,3,FALSE)</f>
        <v>17</v>
      </c>
      <c r="U13" s="4"/>
      <c r="V13" s="16"/>
      <c r="W13" s="16"/>
    </row>
    <row r="14" spans="1:23" s="8" customFormat="1" x14ac:dyDescent="0.25">
      <c r="A14" s="7" t="s">
        <v>5</v>
      </c>
      <c r="B14" s="21" t="s">
        <v>5</v>
      </c>
      <c r="C14" s="22" t="s">
        <v>11</v>
      </c>
      <c r="D14" s="23">
        <v>1140</v>
      </c>
      <c r="E14" s="15">
        <f>VLOOKUP(D14,[7]_SKP3!$C$1:$F$105,4,FALSE)</f>
        <v>0</v>
      </c>
      <c r="F14" s="6">
        <f>VLOOKUP(D14,'[8]Dimensionering 2024'!$A$7:$F$102,6,FALSE)</f>
        <v>5.0197924999999992E-3</v>
      </c>
      <c r="G14" s="18">
        <f>VLOOKUP(C14,[9]Tilgang!$G$4:$K$105,5,FALSE)</f>
        <v>8</v>
      </c>
      <c r="H14" s="9">
        <f>VLOOKUP(D14,'[10]Andel og antal'!$Q$4:$W$109,4,FALSE)</f>
        <v>0.6</v>
      </c>
      <c r="I14" s="9"/>
      <c r="J14" s="9"/>
      <c r="K14" s="9">
        <f>VLOOKUP(D14,'[10]Andel og antal'!$Q$4:$W$109,2,FALSE)+VLOOKUP(D14,'[10]Andel og antal'!$Q$4:$W$109,3,FALSE)</f>
        <v>0.4</v>
      </c>
      <c r="L14" s="11">
        <f>VLOOKUP(D14,'[10]Andel og antal'!$I$4:$O$109,4,FALSE)</f>
        <v>9</v>
      </c>
      <c r="M14" s="11"/>
      <c r="N14" s="11"/>
      <c r="O14" s="11">
        <f>VLOOKUP(D14,'[10]Andel og antal'!$I$4:$O$109,2,FALSE)+VLOOKUP(D14,'[10]Andel og antal'!$I$4:$O$109,3,FALSE)</f>
        <v>6</v>
      </c>
      <c r="P14" s="13">
        <f>VLOOKUP(D14,'[10]Andel og antal'!$I$4:$O$109,4,FALSE)/(VLOOKUP(D14,'[10]Andel og antal'!$I$4:$O$109,4,FALSE)+VLOOKUP(D14,'[10]Andel og antal'!$I$4:$O$109,5,FALSE)+VLOOKUP(D14,'[10]Andel og antal'!$I$4:$O$109,6,FALSE))</f>
        <v>1</v>
      </c>
      <c r="Q14" s="13"/>
      <c r="R14" s="13"/>
      <c r="S14" s="7">
        <f>VLOOKUP(D14,'[11]Samtlige nøgletal'!$K$3:$M$104,2,FALSE)</f>
        <v>11</v>
      </c>
      <c r="T14" s="7"/>
      <c r="U14" s="4"/>
      <c r="V14" s="16"/>
      <c r="W14" s="16"/>
    </row>
    <row r="15" spans="1:23" s="8" customFormat="1" x14ac:dyDescent="0.25">
      <c r="A15" s="7" t="s">
        <v>5</v>
      </c>
      <c r="B15" s="21" t="s">
        <v>5</v>
      </c>
      <c r="C15" s="22" t="s">
        <v>12</v>
      </c>
      <c r="D15" s="23">
        <v>1855</v>
      </c>
      <c r="E15" s="15">
        <f>VLOOKUP(D15,[7]_SKP3!$C$1:$F$105,4,FALSE)</f>
        <v>0</v>
      </c>
      <c r="F15" s="6">
        <f>VLOOKUP(D15,'[8]Dimensionering 2024'!$A$7:$F$102,6,FALSE)</f>
        <v>0.21455229767857145</v>
      </c>
      <c r="G15" s="18">
        <f>VLOOKUP(C15,[9]Tilgang!$G$4:$K$105,5,FALSE)</f>
        <v>46</v>
      </c>
      <c r="H15" s="9">
        <f>VLOOKUP(D15,'[10]Andel og antal'!$Q$4:$W$109,4,FALSE)</f>
        <v>0.33333333333333331</v>
      </c>
      <c r="I15" s="9"/>
      <c r="J15" s="9"/>
      <c r="K15" s="9">
        <f>VLOOKUP(D15,'[10]Andel og antal'!$Q$4:$W$109,2,FALSE)+VLOOKUP(D15,'[10]Andel og antal'!$Q$4:$W$109,3,FALSE)</f>
        <v>0.66666666666666663</v>
      </c>
      <c r="L15" s="11">
        <f>VLOOKUP(D15,'[10]Andel og antal'!$I$4:$O$109,4,FALSE)</f>
        <v>13</v>
      </c>
      <c r="M15" s="11"/>
      <c r="N15" s="11"/>
      <c r="O15" s="11">
        <f>VLOOKUP(D15,'[10]Andel og antal'!$I$4:$O$109,2,FALSE)+VLOOKUP(D15,'[10]Andel og antal'!$I$4:$O$109,3,FALSE)</f>
        <v>26</v>
      </c>
      <c r="P15" s="13">
        <f>VLOOKUP(D15,'[10]Andel og antal'!$I$4:$O$109,4,FALSE)/(VLOOKUP(D15,'[10]Andel og antal'!$I$4:$O$109,4,FALSE)+VLOOKUP(D15,'[10]Andel og antal'!$I$4:$O$109,5,FALSE)+VLOOKUP(D15,'[10]Andel og antal'!$I$4:$O$109,6,FALSE))</f>
        <v>1</v>
      </c>
      <c r="Q15" s="13"/>
      <c r="R15" s="13"/>
      <c r="S15" s="7">
        <f>VLOOKUP(D15,'[11]Samtlige nøgletal'!$K$3:$M$104,2,FALSE)</f>
        <v>31</v>
      </c>
      <c r="T15" s="7"/>
      <c r="U15" s="4"/>
      <c r="V15" s="16"/>
      <c r="W15" s="16"/>
    </row>
    <row r="16" spans="1:23" s="8" customFormat="1" x14ac:dyDescent="0.25">
      <c r="A16" s="7" t="s">
        <v>5</v>
      </c>
      <c r="B16" s="21" t="s">
        <v>5</v>
      </c>
      <c r="C16" s="22" t="s">
        <v>13</v>
      </c>
      <c r="D16" s="23">
        <v>382</v>
      </c>
      <c r="E16" s="15">
        <f>VLOOKUP(D16,[7]_SKP3!$C$1:$F$105,4,FALSE)</f>
        <v>0</v>
      </c>
      <c r="F16" s="6">
        <f>VLOOKUP(D16,'[8]Dimensionering 2024'!$A$7:$F$102,6,FALSE)</f>
        <v>2.0938169947368419E-2</v>
      </c>
      <c r="G16" s="18">
        <f>VLOOKUP(C16,[9]Tilgang!$G$4:$K$105,5,FALSE)</f>
        <v>35</v>
      </c>
      <c r="H16" s="9">
        <f>VLOOKUP(D16,'[10]Andel og antal'!$Q$4:$W$109,4,FALSE)</f>
        <v>0.5</v>
      </c>
      <c r="I16" s="9"/>
      <c r="J16" s="9"/>
      <c r="K16" s="9">
        <f>VLOOKUP(D16,'[10]Andel og antal'!$Q$4:$W$109,2,FALSE)+VLOOKUP(D16,'[10]Andel og antal'!$Q$4:$W$109,3,FALSE)</f>
        <v>0.5</v>
      </c>
      <c r="L16" s="11">
        <f>VLOOKUP(D16,'[10]Andel og antal'!$I$4:$O$109,4,FALSE)</f>
        <v>4</v>
      </c>
      <c r="M16" s="11"/>
      <c r="N16" s="11"/>
      <c r="O16" s="11">
        <f>VLOOKUP(D16,'[10]Andel og antal'!$I$4:$O$109,2,FALSE)+VLOOKUP(D16,'[10]Andel og antal'!$I$4:$O$109,3,FALSE)</f>
        <v>4</v>
      </c>
      <c r="P16" s="13">
        <f>VLOOKUP(D16,'[10]Andel og antal'!$I$4:$O$109,4,FALSE)/(VLOOKUP(D16,'[10]Andel og antal'!$I$4:$O$109,4,FALSE)+VLOOKUP(D16,'[10]Andel og antal'!$I$4:$O$109,5,FALSE)+VLOOKUP(D16,'[10]Andel og antal'!$I$4:$O$109,6,FALSE))</f>
        <v>1</v>
      </c>
      <c r="Q16" s="13"/>
      <c r="R16" s="13"/>
      <c r="S16" s="7">
        <f>VLOOKUP(D16,'[11]Samtlige nøgletal'!$K$3:$M$104,2,FALSE)</f>
        <v>143</v>
      </c>
      <c r="T16" s="7"/>
      <c r="U16" s="4"/>
      <c r="V16" s="16"/>
      <c r="W16" s="16"/>
    </row>
    <row r="17" spans="1:23" s="46" customFormat="1" x14ac:dyDescent="0.25">
      <c r="A17" s="34"/>
      <c r="B17" s="35"/>
      <c r="C17" s="36" t="s">
        <v>79</v>
      </c>
      <c r="D17" s="37">
        <v>1435</v>
      </c>
      <c r="E17" s="38" t="e">
        <f>VLOOKUP(D17,[7]_SKP3!$C$1:$F$105,4,FALSE)</f>
        <v>#N/A</v>
      </c>
      <c r="F17" s="39" t="e">
        <f>VLOOKUP(D17,'[8]Dimensionering 2024'!$A$7:$F$102,6,FALSE)</f>
        <v>#N/A</v>
      </c>
      <c r="G17" s="40" t="e">
        <f>VLOOKUP(C17,[9]Tilgang!$G$4:$K$105,5,FALSE)</f>
        <v>#N/A</v>
      </c>
      <c r="H17" s="41"/>
      <c r="I17" s="41"/>
      <c r="J17" s="41"/>
      <c r="K17" s="41">
        <f>VLOOKUP(D17,'[10]Andel og antal'!$Q$4:$W$109,2,FALSE)+VLOOKUP(D17,'[10]Andel og antal'!$Q$4:$W$109,3,FALSE)</f>
        <v>1</v>
      </c>
      <c r="L17" s="42"/>
      <c r="M17" s="42"/>
      <c r="N17" s="42"/>
      <c r="O17" s="42">
        <f>VLOOKUP(D17,'[10]Andel og antal'!$I$4:$O$109,2,FALSE)+VLOOKUP(D17,'[10]Andel og antal'!$I$4:$O$109,3,FALSE)</f>
        <v>5</v>
      </c>
      <c r="P17" s="43"/>
      <c r="Q17" s="43"/>
      <c r="R17" s="43"/>
      <c r="S17" s="34" t="e">
        <f>VLOOKUP(D17,'[11]Samtlige nøgletal'!$K$3:$M$104,2,FALSE)</f>
        <v>#N/A</v>
      </c>
      <c r="T17" s="34" t="e">
        <f>VLOOKUP(D17,'[11]Samtlige nøgletal'!$K$3:$M$104,3,FALSE)</f>
        <v>#N/A</v>
      </c>
      <c r="U17" s="44"/>
      <c r="V17" s="45"/>
      <c r="W17" s="45"/>
    </row>
    <row r="18" spans="1:23" s="8" customFormat="1" x14ac:dyDescent="0.25">
      <c r="A18" s="7" t="s">
        <v>5</v>
      </c>
      <c r="B18" s="21" t="s">
        <v>7</v>
      </c>
      <c r="C18" s="22" t="s">
        <v>14</v>
      </c>
      <c r="D18" s="23">
        <v>1450</v>
      </c>
      <c r="E18" s="15">
        <f>VLOOKUP(D18,[7]_SKP3!$C$1:$F$105,4,FALSE)</f>
        <v>5.3310000000000003E-2</v>
      </c>
      <c r="F18" s="6">
        <f>VLOOKUP(D18,'[8]Dimensionering 2024'!$A$7:$F$102,6,FALSE)</f>
        <v>6.8885349215017072E-2</v>
      </c>
      <c r="G18" s="18">
        <f>VLOOKUP(C18,[9]Tilgang!$G$4:$K$105,5,FALSE)</f>
        <v>684</v>
      </c>
      <c r="H18" s="9">
        <f>VLOOKUP(D18,'[10]Andel og antal'!$Q$4:$W$109,4,FALSE)</f>
        <v>0.61290322580645162</v>
      </c>
      <c r="I18" s="9">
        <f>VLOOKUP(D18,'[10]Andel og antal'!$Q$4:$W$109,5,FALSE)</f>
        <v>5.32258064516129E-2</v>
      </c>
      <c r="J18" s="9">
        <f>VLOOKUP(D18,'[10]Andel og antal'!$Q$4:$W$109,6,FALSE)</f>
        <v>9.6774193548387101E-3</v>
      </c>
      <c r="K18" s="9">
        <f>VLOOKUP(D18,'[10]Andel og antal'!$Q$4:$W$109,2,FALSE)+VLOOKUP(D18,'[10]Andel og antal'!$Q$4:$W$109,3,FALSE)</f>
        <v>0.3241935483870968</v>
      </c>
      <c r="L18" s="11">
        <f>VLOOKUP(D18,'[10]Andel og antal'!$I$4:$O$109,4,FALSE)</f>
        <v>380</v>
      </c>
      <c r="M18" s="11">
        <f>VLOOKUP(D18,'[10]Andel og antal'!$I$4:$O$109,5,FALSE)</f>
        <v>33</v>
      </c>
      <c r="N18" s="11">
        <f>VLOOKUP(D18,'[10]Andel og antal'!$I$4:$O$109,6,FALSE)</f>
        <v>6</v>
      </c>
      <c r="O18" s="11">
        <f>VLOOKUP(D18,'[10]Andel og antal'!$I$4:$O$109,2,FALSE)+VLOOKUP(D18,'[10]Andel og antal'!$I$4:$O$109,3,FALSE)</f>
        <v>201</v>
      </c>
      <c r="P18" s="13">
        <f>VLOOKUP(D18,'[10]Andel og antal'!$I$4:$O$109,4,FALSE)/(VLOOKUP(D18,'[10]Andel og antal'!$I$4:$O$109,4,FALSE)+VLOOKUP(D18,'[10]Andel og antal'!$I$4:$O$109,5,FALSE)+VLOOKUP(D18,'[10]Andel og antal'!$I$4:$O$109,6,FALSE))</f>
        <v>0.90692124105011929</v>
      </c>
      <c r="Q18" s="13">
        <f>VLOOKUP(D18,'[10]Andel og antal'!$I$4:$O$109,5,FALSE)/(VLOOKUP(D18,'[10]Andel og antal'!$I$4:$O$109,4,FALSE)+VLOOKUP(D18,'[10]Andel og antal'!$I$4:$O$109,5,FALSE)+VLOOKUP(D18,'[10]Andel og antal'!$I$4:$O$109,6,FALSE))</f>
        <v>7.8758949880668255E-2</v>
      </c>
      <c r="R18" s="13">
        <f>VLOOKUP(D18,'[10]Andel og antal'!$I$4:$O$109,6,FALSE)/(VLOOKUP(D18,'[10]Andel og antal'!$I$4:$O$109,4,FALSE)+VLOOKUP(D18,'[10]Andel og antal'!$I$4:$O$109,5,FALSE)+VLOOKUP(D18,'[10]Andel og antal'!$I$4:$O$109,6,FALSE))</f>
        <v>1.4319809069212411E-2</v>
      </c>
      <c r="S18" s="7">
        <f>VLOOKUP(D18,'[11]Samtlige nøgletal'!$K$3:$M$104,2,FALSE)</f>
        <v>764</v>
      </c>
      <c r="T18" s="7">
        <f>VLOOKUP(D18,'[11]Samtlige nøgletal'!$K$3:$M$104,3,FALSE)</f>
        <v>126</v>
      </c>
      <c r="U18" s="4"/>
      <c r="V18" s="16"/>
      <c r="W18" s="16"/>
    </row>
    <row r="19" spans="1:23" s="8" customFormat="1" x14ac:dyDescent="0.25">
      <c r="A19" s="7" t="s">
        <v>5</v>
      </c>
      <c r="B19" s="21" t="s">
        <v>7</v>
      </c>
      <c r="C19" s="22" t="s">
        <v>116</v>
      </c>
      <c r="D19" s="23">
        <v>1411</v>
      </c>
      <c r="E19" s="15">
        <f>VLOOKUP(D19,[7]_SKP3!$C$1:$F$105,4,FALSE)</f>
        <v>0.19591999999999998</v>
      </c>
      <c r="F19" s="6">
        <f>VLOOKUP(D19,'[8]Dimensionering 2024'!$A$7:$F$102,6,FALSE)</f>
        <v>5.6712838495575214E-2</v>
      </c>
      <c r="G19" s="18">
        <f>VLOOKUP(C19,[9]Tilgang!$G$4:$K$105,5,FALSE)</f>
        <v>359</v>
      </c>
      <c r="H19" s="9">
        <f>VLOOKUP(D19,'[10]Andel og antal'!$Q$4:$W$109,4,FALSE)</f>
        <v>0.47256097560975607</v>
      </c>
      <c r="I19" s="9">
        <f>VLOOKUP(D19,'[10]Andel og antal'!$Q$4:$W$109,5,FALSE)</f>
        <v>0.2225609756097561</v>
      </c>
      <c r="J19" s="9"/>
      <c r="K19" s="9">
        <f>VLOOKUP(D19,'[10]Andel og antal'!$Q$4:$W$109,2,FALSE)+VLOOKUP(D19,'[10]Andel og antal'!$Q$4:$W$109,3,FALSE)</f>
        <v>0.30182926829268292</v>
      </c>
      <c r="L19" s="11">
        <f>VLOOKUP(D19,'[10]Andel og antal'!$I$4:$O$109,4,FALSE)</f>
        <v>155</v>
      </c>
      <c r="M19" s="11">
        <f>VLOOKUP(D19,'[10]Andel og antal'!$I$4:$O$109,5,FALSE)</f>
        <v>73</v>
      </c>
      <c r="N19" s="11"/>
      <c r="O19" s="11">
        <f>VLOOKUP(D19,'[10]Andel og antal'!$I$4:$O$109,2,FALSE)+VLOOKUP(D19,'[10]Andel og antal'!$I$4:$O$109,3,FALSE)</f>
        <v>99</v>
      </c>
      <c r="P19" s="13">
        <f>VLOOKUP(D19,'[10]Andel og antal'!$I$4:$O$109,4,FALSE)/(VLOOKUP(D19,'[10]Andel og antal'!$I$4:$O$109,4,FALSE)+VLOOKUP(D19,'[10]Andel og antal'!$I$4:$O$109,5,FALSE)+VLOOKUP(D19,'[10]Andel og antal'!$I$4:$O$109,6,FALSE))</f>
        <v>0.67685589519650657</v>
      </c>
      <c r="Q19" s="13">
        <f>VLOOKUP(D19,'[10]Andel og antal'!$I$4:$O$109,5,FALSE)/(VLOOKUP(D19,'[10]Andel og antal'!$I$4:$O$109,4,FALSE)+VLOOKUP(D19,'[10]Andel og antal'!$I$4:$O$109,5,FALSE)+VLOOKUP(D19,'[10]Andel og antal'!$I$4:$O$109,6,FALSE))</f>
        <v>0.31877729257641924</v>
      </c>
      <c r="R19" s="13"/>
      <c r="S19" s="7">
        <f>VLOOKUP(D19,'[11]Samtlige nøgletal'!$K$3:$M$104,2,FALSE)</f>
        <v>303</v>
      </c>
      <c r="T19" s="7">
        <f>VLOOKUP(D19,'[11]Samtlige nøgletal'!$K$3:$M$104,3,FALSE)</f>
        <v>145</v>
      </c>
      <c r="U19" s="4"/>
      <c r="V19" s="16"/>
      <c r="W19" s="16"/>
    </row>
    <row r="20" spans="1:23" s="8" customFormat="1" x14ac:dyDescent="0.25">
      <c r="A20" s="7" t="s">
        <v>7</v>
      </c>
      <c r="B20" s="21" t="s">
        <v>7</v>
      </c>
      <c r="C20" s="22" t="s">
        <v>15</v>
      </c>
      <c r="D20" s="23">
        <v>59</v>
      </c>
      <c r="E20" s="15">
        <f>VLOOKUP(D20,[7]_SKP3!$C$1:$F$105,4,FALSE)</f>
        <v>3.5539999999999995E-2</v>
      </c>
      <c r="F20" s="6">
        <f>VLOOKUP(D20,'[8]Dimensionering 2024'!$A$7:$F$102,6,FALSE)</f>
        <v>4.9830599326340992E-2</v>
      </c>
      <c r="G20" s="18">
        <f>VLOOKUP(C20,[9]Tilgang!$G$4:$K$105,5,FALSE)</f>
        <v>7</v>
      </c>
      <c r="H20" s="9">
        <f>VLOOKUP(D20,'[10]Andel og antal'!$Q$4:$W$109,4,FALSE)</f>
        <v>1</v>
      </c>
      <c r="I20" s="9"/>
      <c r="J20" s="9"/>
      <c r="K20" s="9"/>
      <c r="L20" s="11">
        <f>VLOOKUP(D20,'[10]Andel og antal'!$I$4:$O$109,4,FALSE)</f>
        <v>6</v>
      </c>
      <c r="M20" s="11"/>
      <c r="N20" s="11"/>
      <c r="O20" s="11"/>
      <c r="P20" s="13">
        <f>VLOOKUP(D20,'[10]Andel og antal'!$I$4:$O$109,4,FALSE)/(VLOOKUP(D20,'[10]Andel og antal'!$I$4:$O$109,4,FALSE)+VLOOKUP(D20,'[10]Andel og antal'!$I$4:$O$109,5,FALSE)+VLOOKUP(D20,'[10]Andel og antal'!$I$4:$O$109,6,FALSE))</f>
        <v>1</v>
      </c>
      <c r="Q20" s="13"/>
      <c r="R20" s="13"/>
      <c r="S20" s="7">
        <f>VLOOKUP(D20,'[11]Samtlige nøgletal'!$K$3:$M$104,2,FALSE)</f>
        <v>7</v>
      </c>
      <c r="T20" s="7"/>
      <c r="U20" s="4"/>
      <c r="V20" s="16"/>
      <c r="W20" s="16"/>
    </row>
    <row r="21" spans="1:23" s="8" customFormat="1" x14ac:dyDescent="0.25">
      <c r="A21" s="7" t="s">
        <v>5</v>
      </c>
      <c r="B21" s="21" t="s">
        <v>7</v>
      </c>
      <c r="C21" s="22" t="s">
        <v>94</v>
      </c>
      <c r="D21" s="23">
        <v>1195</v>
      </c>
      <c r="E21" s="15">
        <f>VLOOKUP(D21,[7]_SKP3!$C$1:$F$105,4,FALSE)</f>
        <v>0.18651000000000001</v>
      </c>
      <c r="F21" s="6">
        <f>VLOOKUP(D21,'[8]Dimensionering 2024'!$A$7:$F$102,6,FALSE)</f>
        <v>4.9830599326340992E-2</v>
      </c>
      <c r="G21" s="18"/>
      <c r="H21" s="9"/>
      <c r="I21" s="9"/>
      <c r="J21" s="9"/>
      <c r="K21" s="9"/>
      <c r="L21" s="11"/>
      <c r="M21" s="11"/>
      <c r="N21" s="11"/>
      <c r="O21" s="11"/>
      <c r="P21" s="13"/>
      <c r="Q21" s="13"/>
      <c r="R21" s="13"/>
      <c r="S21" s="7"/>
      <c r="T21" s="7"/>
      <c r="U21" s="4"/>
      <c r="V21" s="16"/>
      <c r="W21" s="16"/>
    </row>
    <row r="22" spans="1:23" s="8" customFormat="1" x14ac:dyDescent="0.25">
      <c r="A22" s="7" t="s">
        <v>7</v>
      </c>
      <c r="B22" s="21" t="s">
        <v>7</v>
      </c>
      <c r="C22" s="22" t="s">
        <v>113</v>
      </c>
      <c r="D22" s="23">
        <v>1260</v>
      </c>
      <c r="E22" s="15">
        <f>VLOOKUP(D22,[7]_SKP3!$C$1:$F$105,4,FALSE)</f>
        <v>8.406000000000001E-2</v>
      </c>
      <c r="F22" s="6">
        <f>VLOOKUP(D22,'[8]Dimensionering 2024'!$A$7:$F$102,6,FALSE)</f>
        <v>2.0610732405660376E-2</v>
      </c>
      <c r="G22" s="18">
        <f>VLOOKUP(C22,[9]Tilgang!$G$4:$K$105,5,FALSE)</f>
        <v>87</v>
      </c>
      <c r="H22" s="9">
        <f>VLOOKUP(D22,'[10]Andel og antal'!$Q$4:$W$109,4,FALSE)</f>
        <v>0.80281690140845074</v>
      </c>
      <c r="I22" s="9">
        <f>VLOOKUP(D22,'[10]Andel og antal'!$Q$4:$W$109,5,FALSE)</f>
        <v>8.4507042253521125E-2</v>
      </c>
      <c r="J22" s="9"/>
      <c r="K22" s="9">
        <f>VLOOKUP(D22,'[10]Andel og antal'!$Q$4:$W$109,2,FALSE)+VLOOKUP(D22,'[10]Andel og antal'!$Q$4:$W$109,3,FALSE)</f>
        <v>0.11267605633802817</v>
      </c>
      <c r="L22" s="11">
        <f>VLOOKUP(D22,'[10]Andel og antal'!$I$4:$O$109,4,FALSE)</f>
        <v>57</v>
      </c>
      <c r="M22" s="11">
        <f>VLOOKUP(D22,'[10]Andel og antal'!$I$4:$O$109,5,FALSE)</f>
        <v>6</v>
      </c>
      <c r="N22" s="11"/>
      <c r="O22" s="11">
        <f>VLOOKUP(D22,'[10]Andel og antal'!$I$4:$O$109,2,FALSE)+VLOOKUP(D22,'[10]Andel og antal'!$I$4:$O$109,3,FALSE)</f>
        <v>8</v>
      </c>
      <c r="P22" s="13">
        <f>VLOOKUP(D22,'[10]Andel og antal'!$I$4:$O$109,4,FALSE)/(VLOOKUP(D22,'[10]Andel og antal'!$I$4:$O$109,4,FALSE)+VLOOKUP(D22,'[10]Andel og antal'!$I$4:$O$109,5,FALSE)+VLOOKUP(D22,'[10]Andel og antal'!$I$4:$O$109,6,FALSE))</f>
        <v>0.90476190476190477</v>
      </c>
      <c r="Q22" s="13">
        <f>VLOOKUP(D22,'[10]Andel og antal'!$I$4:$O$109,5,FALSE)/(VLOOKUP(D22,'[10]Andel og antal'!$I$4:$O$109,4,FALSE)+VLOOKUP(D22,'[10]Andel og antal'!$I$4:$O$109,5,FALSE)+VLOOKUP(D22,'[10]Andel og antal'!$I$4:$O$109,6,FALSE))</f>
        <v>9.5238095238095233E-2</v>
      </c>
      <c r="R22" s="13"/>
      <c r="S22" s="7">
        <f>VLOOKUP(D22,'[11]Samtlige nøgletal'!$K$3:$M$104,2,FALSE)</f>
        <v>123</v>
      </c>
      <c r="T22" s="7">
        <f>VLOOKUP(D22,'[11]Samtlige nøgletal'!$K$3:$M$104,3,FALSE)</f>
        <v>13</v>
      </c>
      <c r="U22" s="4"/>
      <c r="V22" s="16"/>
      <c r="W22" s="16"/>
    </row>
    <row r="23" spans="1:23" s="8" customFormat="1" x14ac:dyDescent="0.25">
      <c r="A23" s="7" t="s">
        <v>7</v>
      </c>
      <c r="B23" s="21" t="s">
        <v>7</v>
      </c>
      <c r="C23" s="22" t="s">
        <v>17</v>
      </c>
      <c r="D23" s="23">
        <v>1205</v>
      </c>
      <c r="E23" s="15">
        <f>VLOOKUP(D23,[7]_SKP3!$C$1:$F$105,4,FALSE)</f>
        <v>0.31736000000000003</v>
      </c>
      <c r="F23" s="6">
        <f>VLOOKUP(D23,'[8]Dimensionering 2024'!$A$7:$F$102,6,FALSE)</f>
        <v>8.6787602745849249E-2</v>
      </c>
      <c r="G23" s="18">
        <f>VLOOKUP(C23,[9]Tilgang!$G$4:$K$105,5,FALSE)</f>
        <v>1565</v>
      </c>
      <c r="H23" s="9">
        <f>VLOOKUP(D23,'[10]Andel og antal'!$Q$4:$W$109,4,FALSE)</f>
        <v>0.40871710526315791</v>
      </c>
      <c r="I23" s="9">
        <f>VLOOKUP(D23,'[10]Andel og antal'!$Q$4:$W$109,5,FALSE)</f>
        <v>0.33963815789473684</v>
      </c>
      <c r="J23" s="9">
        <f>VLOOKUP(D23,'[10]Andel og antal'!$Q$4:$W$109,6,FALSE)</f>
        <v>1.1513157894736841E-2</v>
      </c>
      <c r="K23" s="9">
        <f>VLOOKUP(D23,'[10]Andel og antal'!$Q$4:$W$109,2,FALSE)+VLOOKUP(D23,'[10]Andel og antal'!$Q$4:$W$109,3,FALSE)</f>
        <v>0.24013157894736842</v>
      </c>
      <c r="L23" s="11">
        <f>VLOOKUP(D23,'[10]Andel og antal'!$I$4:$O$109,4,FALSE)</f>
        <v>497</v>
      </c>
      <c r="M23" s="11">
        <f>VLOOKUP(D23,'[10]Andel og antal'!$I$4:$O$109,5,FALSE)</f>
        <v>413</v>
      </c>
      <c r="N23" s="11">
        <f>VLOOKUP(D23,'[10]Andel og antal'!$I$4:$O$109,6,FALSE)</f>
        <v>14</v>
      </c>
      <c r="O23" s="11">
        <f>VLOOKUP(D23,'[10]Andel og antal'!$I$4:$O$109,2,FALSE)+VLOOKUP(D23,'[10]Andel og antal'!$I$4:$O$109,3,FALSE)</f>
        <v>292</v>
      </c>
      <c r="P23" s="13">
        <f>VLOOKUP(D23,'[10]Andel og antal'!$I$4:$O$109,4,FALSE)/(VLOOKUP(D23,'[10]Andel og antal'!$I$4:$O$109,4,FALSE)+VLOOKUP(D23,'[10]Andel og antal'!$I$4:$O$109,5,FALSE)+VLOOKUP(D23,'[10]Andel og antal'!$I$4:$O$109,6,FALSE))</f>
        <v>0.53787878787878785</v>
      </c>
      <c r="Q23" s="13">
        <f>VLOOKUP(D23,'[10]Andel og antal'!$I$4:$O$109,5,FALSE)/(VLOOKUP(D23,'[10]Andel og antal'!$I$4:$O$109,4,FALSE)+VLOOKUP(D23,'[10]Andel og antal'!$I$4:$O$109,5,FALSE)+VLOOKUP(D23,'[10]Andel og antal'!$I$4:$O$109,6,FALSE))</f>
        <v>0.44696969696969696</v>
      </c>
      <c r="R23" s="13">
        <f>VLOOKUP(D23,'[10]Andel og antal'!$I$4:$O$109,6,FALSE)/(VLOOKUP(D23,'[10]Andel og antal'!$I$4:$O$109,4,FALSE)+VLOOKUP(D23,'[10]Andel og antal'!$I$4:$O$109,5,FALSE)+VLOOKUP(D23,'[10]Andel og antal'!$I$4:$O$109,6,FALSE))</f>
        <v>1.5151515151515152E-2</v>
      </c>
      <c r="S23" s="7">
        <f>VLOOKUP(D23,'[11]Samtlige nøgletal'!$K$3:$M$104,2,FALSE)</f>
        <v>1093</v>
      </c>
      <c r="T23" s="7">
        <f>VLOOKUP(D23,'[11]Samtlige nøgletal'!$K$3:$M$104,3,FALSE)</f>
        <v>519</v>
      </c>
      <c r="U23" s="4"/>
      <c r="V23" s="16"/>
      <c r="W23" s="16"/>
    </row>
    <row r="24" spans="1:23" s="8" customFormat="1" x14ac:dyDescent="0.25">
      <c r="A24" s="7" t="s">
        <v>7</v>
      </c>
      <c r="B24" s="21" t="s">
        <v>5</v>
      </c>
      <c r="C24" s="22" t="s">
        <v>18</v>
      </c>
      <c r="D24" s="23">
        <v>2002</v>
      </c>
      <c r="E24" s="15">
        <f>VLOOKUP(D24,[7]_SKP3!$C$1:$F$105,4,FALSE)</f>
        <v>0</v>
      </c>
      <c r="F24" s="6">
        <v>6.3E-2</v>
      </c>
      <c r="G24" s="18">
        <f>VLOOKUP(C24,[9]Tilgang!$G$4:$K$105,5,FALSE)</f>
        <v>1149</v>
      </c>
      <c r="H24" s="9">
        <f>VLOOKUP(D24,'[10]Andel og antal'!$Q$4:$W$109,4,FALSE)</f>
        <v>0.71614844533600808</v>
      </c>
      <c r="I24" s="9"/>
      <c r="J24" s="9"/>
      <c r="K24" s="9">
        <f>VLOOKUP(D24,'[10]Andel og antal'!$Q$4:$W$109,2,FALSE)+VLOOKUP(D24,'[10]Andel og antal'!$Q$4:$W$109,3,FALSE)</f>
        <v>0.28084252758274825</v>
      </c>
      <c r="L24" s="11">
        <f>VLOOKUP(D24,'[10]Andel og antal'!$I$4:$O$109,4,FALSE)</f>
        <v>714</v>
      </c>
      <c r="M24" s="11"/>
      <c r="N24" s="11"/>
      <c r="O24" s="11">
        <f>VLOOKUP(D24,'[10]Andel og antal'!$I$4:$O$109,2,FALSE)+VLOOKUP(D24,'[10]Andel og antal'!$I$4:$O$109,3,FALSE)</f>
        <v>280</v>
      </c>
      <c r="P24" s="13">
        <f>VLOOKUP(D24,'[10]Andel og antal'!$I$4:$O$109,4,FALSE)/(VLOOKUP(D24,'[10]Andel og antal'!$I$4:$O$109,4,FALSE)+VLOOKUP(D24,'[10]Andel og antal'!$I$4:$O$109,5,FALSE)+VLOOKUP(D24,'[10]Andel og antal'!$I$4:$O$109,6,FALSE))</f>
        <v>0.99581589958159</v>
      </c>
      <c r="Q24" s="13"/>
      <c r="R24" s="13"/>
      <c r="S24" s="7">
        <f>VLOOKUP(D24,'[11]Samtlige nøgletal'!$K$3:$M$104,2,FALSE)</f>
        <v>1397</v>
      </c>
      <c r="T24" s="7"/>
      <c r="U24" s="4"/>
      <c r="V24" s="16"/>
      <c r="W24" s="16"/>
    </row>
    <row r="25" spans="1:23" s="8" customFormat="1" x14ac:dyDescent="0.25">
      <c r="A25" s="7" t="s">
        <v>5</v>
      </c>
      <c r="B25" s="21" t="s">
        <v>7</v>
      </c>
      <c r="C25" s="22" t="s">
        <v>126</v>
      </c>
      <c r="D25" s="23">
        <v>1952</v>
      </c>
      <c r="E25" s="15">
        <f>VLOOKUP(D25,[7]_SKP3!$C$1:$F$105,4,FALSE)</f>
        <v>3.1620000000000002E-2</v>
      </c>
      <c r="F25" s="6">
        <f>VLOOKUP(D25,'[8]Dimensionering 2024'!$A$7:$F$102,6,FALSE)</f>
        <v>7.6605289711744559E-2</v>
      </c>
      <c r="G25" s="18">
        <f>VLOOKUP(C25,[9]Tilgang!$G$4:$K$105,5,FALSE)</f>
        <v>3195</v>
      </c>
      <c r="H25" s="9">
        <f>VLOOKUP(D25,'[10]Andel og antal'!$Q$4:$W$109,4,FALSE)</f>
        <v>0.51614086573734408</v>
      </c>
      <c r="I25" s="9">
        <f>VLOOKUP(D25,'[10]Andel og antal'!$Q$4:$W$109,5,FALSE)</f>
        <v>4.0352164343360232E-2</v>
      </c>
      <c r="J25" s="9">
        <f>VLOOKUP(D25,'[10]Andel og antal'!$Q$4:$W$109,6,FALSE)</f>
        <v>1.8341892883345562E-2</v>
      </c>
      <c r="K25" s="9">
        <f>VLOOKUP(D25,'[10]Andel og antal'!$Q$4:$W$109,2,FALSE)+VLOOKUP(D25,'[10]Andel og antal'!$Q$4:$W$109,3,FALSE)</f>
        <v>0.42516507703595008</v>
      </c>
      <c r="L25" s="11">
        <f>VLOOKUP(D25,'[10]Andel og antal'!$I$4:$O$109,4,FALSE)</f>
        <v>1407</v>
      </c>
      <c r="M25" s="11">
        <f>VLOOKUP(D25,'[10]Andel og antal'!$I$4:$O$109,5,FALSE)</f>
        <v>110</v>
      </c>
      <c r="N25" s="11">
        <f>VLOOKUP(D25,'[10]Andel og antal'!$I$4:$O$109,6,FALSE)</f>
        <v>50</v>
      </c>
      <c r="O25" s="11">
        <f>VLOOKUP(D25,'[10]Andel og antal'!$I$4:$O$109,2,FALSE)+VLOOKUP(D25,'[10]Andel og antal'!$I$4:$O$109,3,FALSE)</f>
        <v>1159</v>
      </c>
      <c r="P25" s="13">
        <f>VLOOKUP(D25,'[10]Andel og antal'!$I$4:$O$109,4,FALSE)/(VLOOKUP(D25,'[10]Andel og antal'!$I$4:$O$109,4,FALSE)+VLOOKUP(D25,'[10]Andel og antal'!$I$4:$O$109,5,FALSE)+VLOOKUP(D25,'[10]Andel og antal'!$I$4:$O$109,6,FALSE))</f>
        <v>0.89789406509253356</v>
      </c>
      <c r="Q25" s="13">
        <f>VLOOKUP(D25,'[10]Andel og antal'!$I$4:$O$109,5,FALSE)/(VLOOKUP(D25,'[10]Andel og antal'!$I$4:$O$109,4,FALSE)+VLOOKUP(D25,'[10]Andel og antal'!$I$4:$O$109,5,FALSE)+VLOOKUP(D25,'[10]Andel og antal'!$I$4:$O$109,6,FALSE))</f>
        <v>7.0197830248883222E-2</v>
      </c>
      <c r="R25" s="13">
        <f>VLOOKUP(D25,'[10]Andel og antal'!$I$4:$O$109,6,FALSE)/(VLOOKUP(D25,'[10]Andel og antal'!$I$4:$O$109,4,FALSE)+VLOOKUP(D25,'[10]Andel og antal'!$I$4:$O$109,5,FALSE)+VLOOKUP(D25,'[10]Andel og antal'!$I$4:$O$109,6,FALSE))</f>
        <v>3.1908104658583278E-2</v>
      </c>
      <c r="S25" s="7">
        <f>VLOOKUP(D25,'[11]Samtlige nøgletal'!$K$3:$M$104,2,FALSE)</f>
        <v>3212</v>
      </c>
      <c r="T25" s="7">
        <f>VLOOKUP(D25,'[11]Samtlige nøgletal'!$K$3:$M$104,3,FALSE)</f>
        <v>210</v>
      </c>
      <c r="U25" s="4"/>
      <c r="V25" s="16"/>
      <c r="W25" s="16"/>
    </row>
    <row r="26" spans="1:23" s="8" customFormat="1" x14ac:dyDescent="0.25">
      <c r="A26" s="7" t="s">
        <v>7</v>
      </c>
      <c r="B26" s="21" t="s">
        <v>5</v>
      </c>
      <c r="C26" s="22" t="s">
        <v>119</v>
      </c>
      <c r="D26" s="23">
        <v>1515</v>
      </c>
      <c r="E26" s="15">
        <f>VLOOKUP(D26,[7]_SKP3!$C$1:$F$105,4,FALSE)</f>
        <v>2.5750000000000002E-2</v>
      </c>
      <c r="F26" s="6">
        <f>VLOOKUP(D26,'[8]Dimensionering 2024'!$A$7:$F$102,6,FALSE)</f>
        <v>0.14172127130952381</v>
      </c>
      <c r="G26" s="18">
        <f>VLOOKUP(C26,[9]Tilgang!$G$4:$K$105,5,FALSE)</f>
        <v>71</v>
      </c>
      <c r="H26" s="9">
        <f>VLOOKUP(D26,'[10]Andel og antal'!$Q$4:$W$109,4,FALSE)</f>
        <v>0.22641509433962265</v>
      </c>
      <c r="I26" s="9"/>
      <c r="J26" s="9"/>
      <c r="K26" s="9">
        <f>VLOOKUP(D26,'[10]Andel og antal'!$Q$4:$W$109,2,FALSE)+VLOOKUP(D26,'[10]Andel og antal'!$Q$4:$W$109,3,FALSE)</f>
        <v>0.73584905660377353</v>
      </c>
      <c r="L26" s="11">
        <f>VLOOKUP(D26,'[10]Andel og antal'!$I$4:$O$109,4,FALSE)</f>
        <v>12</v>
      </c>
      <c r="M26" s="11"/>
      <c r="N26" s="11"/>
      <c r="O26" s="11">
        <f>VLOOKUP(D26,'[10]Andel og antal'!$I$4:$O$109,2,FALSE)+VLOOKUP(D26,'[10]Andel og antal'!$I$4:$O$109,3,FALSE)</f>
        <v>39</v>
      </c>
      <c r="P26" s="13">
        <f>VLOOKUP(D26,'[10]Andel og antal'!$I$4:$O$109,4,FALSE)/(VLOOKUP(D26,'[10]Andel og antal'!$I$4:$O$109,4,FALSE)+VLOOKUP(D26,'[10]Andel og antal'!$I$4:$O$109,5,FALSE)+VLOOKUP(D26,'[10]Andel og antal'!$I$4:$O$109,6,FALSE))</f>
        <v>0.8571428571428571</v>
      </c>
      <c r="Q26" s="13"/>
      <c r="R26" s="13"/>
      <c r="S26" s="7">
        <f>VLOOKUP(D26,'[11]Samtlige nøgletal'!$K$3:$M$104,2,FALSE)</f>
        <v>32</v>
      </c>
      <c r="T26" s="7"/>
      <c r="U26" s="4"/>
      <c r="V26" s="16"/>
      <c r="W26" s="16"/>
    </row>
    <row r="27" spans="1:23" s="8" customFormat="1" x14ac:dyDescent="0.25">
      <c r="A27" s="7" t="s">
        <v>7</v>
      </c>
      <c r="B27" s="21" t="s">
        <v>5</v>
      </c>
      <c r="C27" s="22" t="s">
        <v>19</v>
      </c>
      <c r="D27" s="23">
        <v>1615</v>
      </c>
      <c r="E27" s="15">
        <f>VLOOKUP(D27,[7]_SKP3!$C$1:$F$105,4,FALSE)</f>
        <v>2.2799999999999997E-2</v>
      </c>
      <c r="F27" s="6">
        <f>VLOOKUP(D27,'[8]Dimensionering 2024'!$A$7:$F$102,6,FALSE)</f>
        <v>2.9417852294520552E-2</v>
      </c>
      <c r="G27" s="18">
        <f>VLOOKUP(C27,[9]Tilgang!$G$4:$K$105,5,FALSE)</f>
        <v>152</v>
      </c>
      <c r="H27" s="9">
        <f>VLOOKUP(D27,'[10]Andel og antal'!$Q$4:$W$109,4,FALSE)</f>
        <v>0.34640522875816993</v>
      </c>
      <c r="I27" s="9"/>
      <c r="J27" s="9"/>
      <c r="K27" s="9">
        <f>VLOOKUP(D27,'[10]Andel og antal'!$Q$4:$W$109,2,FALSE)+VLOOKUP(D27,'[10]Andel og antal'!$Q$4:$W$109,3,FALSE)</f>
        <v>0.6470588235294118</v>
      </c>
      <c r="L27" s="11">
        <f>VLOOKUP(D27,'[10]Andel og antal'!$I$4:$O$109,4,FALSE)</f>
        <v>53</v>
      </c>
      <c r="M27" s="11"/>
      <c r="N27" s="11"/>
      <c r="O27" s="11">
        <f>VLOOKUP(D27,'[10]Andel og antal'!$I$4:$O$109,2,FALSE)+VLOOKUP(D27,'[10]Andel og antal'!$I$4:$O$109,3,FALSE)</f>
        <v>99</v>
      </c>
      <c r="P27" s="13">
        <f>VLOOKUP(D27,'[10]Andel og antal'!$I$4:$O$109,4,FALSE)/(VLOOKUP(D27,'[10]Andel og antal'!$I$4:$O$109,4,FALSE)+VLOOKUP(D27,'[10]Andel og antal'!$I$4:$O$109,5,FALSE)+VLOOKUP(D27,'[10]Andel og antal'!$I$4:$O$109,6,FALSE))</f>
        <v>0.98148148148148151</v>
      </c>
      <c r="Q27" s="13"/>
      <c r="R27" s="13"/>
      <c r="S27" s="7">
        <f>VLOOKUP(D27,'[11]Samtlige nøgletal'!$K$3:$M$104,2,FALSE)</f>
        <v>119</v>
      </c>
      <c r="T27" s="7"/>
      <c r="U27" s="4"/>
      <c r="V27" s="16"/>
      <c r="W27" s="16"/>
    </row>
    <row r="28" spans="1:23" s="8" customFormat="1" x14ac:dyDescent="0.25">
      <c r="A28" s="7" t="s">
        <v>5</v>
      </c>
      <c r="B28" s="21" t="s">
        <v>7</v>
      </c>
      <c r="C28" s="22" t="s">
        <v>20</v>
      </c>
      <c r="D28" s="23">
        <v>1445</v>
      </c>
      <c r="E28" s="15">
        <f>VLOOKUP(D28,[7]_SKP3!$C$1:$F$105,4,FALSE)</f>
        <v>4.4809999999999996E-2</v>
      </c>
      <c r="F28" s="6">
        <f>VLOOKUP(D28,'[8]Dimensionering 2024'!$A$7:$F$102,6,FALSE)</f>
        <v>8.3021165702614391E-2</v>
      </c>
      <c r="G28" s="18">
        <f>VLOOKUP(C28,[9]Tilgang!$G$4:$K$105,5,FALSE)</f>
        <v>145</v>
      </c>
      <c r="H28" s="9">
        <f>VLOOKUP(D28,'[10]Andel og antal'!$Q$4:$W$109,4,FALSE)</f>
        <v>0.79084967320261434</v>
      </c>
      <c r="I28" s="9">
        <f>VLOOKUP(D28,'[10]Andel og antal'!$Q$4:$W$109,5,FALSE)</f>
        <v>0.1111111111111111</v>
      </c>
      <c r="J28" s="9"/>
      <c r="K28" s="9">
        <f>VLOOKUP(D28,'[10]Andel og antal'!$Q$4:$W$109,2,FALSE)+VLOOKUP(D28,'[10]Andel og antal'!$Q$4:$W$109,3,FALSE)</f>
        <v>9.8039215686274508E-2</v>
      </c>
      <c r="L28" s="11">
        <f>VLOOKUP(D28,'[10]Andel og antal'!$I$4:$O$109,4,FALSE)</f>
        <v>121</v>
      </c>
      <c r="M28" s="11">
        <f>VLOOKUP(D28,'[10]Andel og antal'!$I$4:$O$109,5,FALSE)</f>
        <v>17</v>
      </c>
      <c r="N28" s="11"/>
      <c r="O28" s="11">
        <f>VLOOKUP(D28,'[10]Andel og antal'!$I$4:$O$109,2,FALSE)+VLOOKUP(D28,'[10]Andel og antal'!$I$4:$O$109,3,FALSE)</f>
        <v>15</v>
      </c>
      <c r="P28" s="13">
        <f>VLOOKUP(D28,'[10]Andel og antal'!$I$4:$O$109,4,FALSE)/(VLOOKUP(D28,'[10]Andel og antal'!$I$4:$O$109,4,FALSE)+VLOOKUP(D28,'[10]Andel og antal'!$I$4:$O$109,5,FALSE)+VLOOKUP(D28,'[10]Andel og antal'!$I$4:$O$109,6,FALSE))</f>
        <v>0.87681159420289856</v>
      </c>
      <c r="Q28" s="13">
        <f>VLOOKUP(D28,'[10]Andel og antal'!$I$4:$O$109,5,FALSE)/(VLOOKUP(D28,'[10]Andel og antal'!$I$4:$O$109,4,FALSE)+VLOOKUP(D28,'[10]Andel og antal'!$I$4:$O$109,5,FALSE)+VLOOKUP(D28,'[10]Andel og antal'!$I$4:$O$109,6,FALSE))</f>
        <v>0.12318840579710146</v>
      </c>
      <c r="R28" s="13"/>
      <c r="S28" s="7">
        <f>VLOOKUP(D28,'[11]Samtlige nøgletal'!$K$3:$M$104,2,FALSE)</f>
        <v>225</v>
      </c>
      <c r="T28" s="7">
        <f>VLOOKUP(D28,'[11]Samtlige nøgletal'!$K$3:$M$104,3,FALSE)</f>
        <v>20</v>
      </c>
      <c r="U28" s="4"/>
      <c r="V28" s="16"/>
      <c r="W28" s="16"/>
    </row>
    <row r="29" spans="1:23" s="8" customFormat="1" x14ac:dyDescent="0.25">
      <c r="A29" s="7" t="s">
        <v>5</v>
      </c>
      <c r="B29" s="21" t="s">
        <v>7</v>
      </c>
      <c r="C29" s="22" t="s">
        <v>21</v>
      </c>
      <c r="D29" s="23">
        <v>1430</v>
      </c>
      <c r="E29" s="15">
        <f>VLOOKUP(D29,[7]_SKP3!$C$1:$F$105,4,FALSE)</f>
        <v>4.4850000000000001E-2</v>
      </c>
      <c r="F29" s="6">
        <f>VLOOKUP(D29,'[8]Dimensionering 2024'!$A$7:$F$102,6,FALSE)</f>
        <v>2.2405740451575711E-2</v>
      </c>
      <c r="G29" s="18">
        <f>VLOOKUP(C29,[9]Tilgang!$G$4:$K$105,5,FALSE)</f>
        <v>2274</v>
      </c>
      <c r="H29" s="9">
        <f>VLOOKUP(D29,'[10]Andel og antal'!$Q$4:$W$109,4,FALSE)</f>
        <v>0.73371547681083893</v>
      </c>
      <c r="I29" s="9">
        <f>VLOOKUP(D29,'[10]Andel og antal'!$Q$4:$W$109,5,FALSE)</f>
        <v>8.0250130276185508E-2</v>
      </c>
      <c r="J29" s="9">
        <f>VLOOKUP(D29,'[10]Andel og antal'!$Q$4:$W$109,6,FALSE)</f>
        <v>8.8587806149035952E-3</v>
      </c>
      <c r="K29" s="9">
        <f>VLOOKUP(D29,'[10]Andel og antal'!$Q$4:$W$109,2,FALSE)+VLOOKUP(D29,'[10]Andel og antal'!$Q$4:$W$109,3,FALSE)</f>
        <v>0.17717561229807191</v>
      </c>
      <c r="L29" s="11">
        <f>VLOOKUP(D29,'[10]Andel og antal'!$I$4:$O$109,4,FALSE)</f>
        <v>1408</v>
      </c>
      <c r="M29" s="11">
        <f>VLOOKUP(D29,'[10]Andel og antal'!$I$4:$O$109,5,FALSE)</f>
        <v>154</v>
      </c>
      <c r="N29" s="11">
        <f>VLOOKUP(D29,'[10]Andel og antal'!$I$4:$O$109,6,FALSE)</f>
        <v>17</v>
      </c>
      <c r="O29" s="11">
        <f>VLOOKUP(D29,'[10]Andel og antal'!$I$4:$O$109,2,FALSE)+VLOOKUP(D29,'[10]Andel og antal'!$I$4:$O$109,3,FALSE)</f>
        <v>340</v>
      </c>
      <c r="P29" s="13">
        <f>VLOOKUP(D29,'[10]Andel og antal'!$I$4:$O$109,4,FALSE)/(VLOOKUP(D29,'[10]Andel og antal'!$I$4:$O$109,4,FALSE)+VLOOKUP(D29,'[10]Andel og antal'!$I$4:$O$109,5,FALSE)+VLOOKUP(D29,'[10]Andel og antal'!$I$4:$O$109,6,FALSE))</f>
        <v>0.89170360987967068</v>
      </c>
      <c r="Q29" s="13">
        <f>VLOOKUP(D29,'[10]Andel og antal'!$I$4:$O$109,5,FALSE)/(VLOOKUP(D29,'[10]Andel og antal'!$I$4:$O$109,4,FALSE)+VLOOKUP(D29,'[10]Andel og antal'!$I$4:$O$109,5,FALSE)+VLOOKUP(D29,'[10]Andel og antal'!$I$4:$O$109,6,FALSE))</f>
        <v>9.7530082330588977E-2</v>
      </c>
      <c r="R29" s="13">
        <f>VLOOKUP(D29,'[10]Andel og antal'!$I$4:$O$109,6,FALSE)/(VLOOKUP(D29,'[10]Andel og antal'!$I$4:$O$109,4,FALSE)+VLOOKUP(D29,'[10]Andel og antal'!$I$4:$O$109,5,FALSE)+VLOOKUP(D29,'[10]Andel og antal'!$I$4:$O$109,6,FALSE))</f>
        <v>1.0766307789740342E-2</v>
      </c>
      <c r="S29" s="7">
        <f>VLOOKUP(D29,'[11]Samtlige nøgletal'!$K$3:$M$104,2,FALSE)</f>
        <v>2975</v>
      </c>
      <c r="T29" s="7">
        <f>VLOOKUP(D29,'[11]Samtlige nøgletal'!$K$3:$M$104,3,FALSE)</f>
        <v>342</v>
      </c>
      <c r="U29" s="4"/>
      <c r="V29" s="16"/>
      <c r="W29" s="16"/>
    </row>
    <row r="30" spans="1:23" s="8" customFormat="1" x14ac:dyDescent="0.25">
      <c r="A30" s="7" t="s">
        <v>5</v>
      </c>
      <c r="B30" s="21" t="s">
        <v>7</v>
      </c>
      <c r="C30" s="22" t="s">
        <v>111</v>
      </c>
      <c r="D30" s="23">
        <v>1210</v>
      </c>
      <c r="E30" s="15">
        <f>VLOOKUP(D30,[7]_SKP3!$C$1:$F$105,4,FALSE)</f>
        <v>8.4280000000000008E-2</v>
      </c>
      <c r="F30" s="6">
        <f>VLOOKUP(D30,'[8]Dimensionering 2024'!$A$7:$F$102,6,FALSE)</f>
        <v>1.9025341707317074E-2</v>
      </c>
      <c r="G30" s="18">
        <f>VLOOKUP(C30,[9]Tilgang!$G$4:$K$105,5,FALSE)</f>
        <v>92</v>
      </c>
      <c r="H30" s="9">
        <f>VLOOKUP(D30,'[10]Andel og antal'!$Q$4:$W$109,4,FALSE)</f>
        <v>0.61627906976744184</v>
      </c>
      <c r="I30" s="9">
        <f>VLOOKUP(D30,'[10]Andel og antal'!$Q$4:$W$109,5,FALSE)</f>
        <v>0.16279069767441862</v>
      </c>
      <c r="J30" s="9"/>
      <c r="K30" s="9">
        <f>VLOOKUP(D30,'[10]Andel og antal'!$Q$4:$W$109,2,FALSE)+VLOOKUP(D30,'[10]Andel og antal'!$Q$4:$W$109,3,FALSE)</f>
        <v>0.20930232558139536</v>
      </c>
      <c r="L30" s="11">
        <f>VLOOKUP(D30,'[10]Andel og antal'!$I$4:$O$109,4,FALSE)</f>
        <v>53</v>
      </c>
      <c r="M30" s="11">
        <f>VLOOKUP(D30,'[10]Andel og antal'!$I$4:$O$109,5,FALSE)</f>
        <v>14</v>
      </c>
      <c r="N30" s="11"/>
      <c r="O30" s="11">
        <f>VLOOKUP(D30,'[10]Andel og antal'!$I$4:$O$109,2,FALSE)+VLOOKUP(D30,'[10]Andel og antal'!$I$4:$O$109,3,FALSE)</f>
        <v>18</v>
      </c>
      <c r="P30" s="13">
        <f>VLOOKUP(D30,'[10]Andel og antal'!$I$4:$O$109,4,FALSE)/(VLOOKUP(D30,'[10]Andel og antal'!$I$4:$O$109,4,FALSE)+VLOOKUP(D30,'[10]Andel og antal'!$I$4:$O$109,5,FALSE)+VLOOKUP(D30,'[10]Andel og antal'!$I$4:$O$109,6,FALSE))</f>
        <v>0.77941176470588236</v>
      </c>
      <c r="Q30" s="13">
        <f>VLOOKUP(D30,'[10]Andel og antal'!$I$4:$O$109,5,FALSE)/(VLOOKUP(D30,'[10]Andel og antal'!$I$4:$O$109,4,FALSE)+VLOOKUP(D30,'[10]Andel og antal'!$I$4:$O$109,5,FALSE)+VLOOKUP(D30,'[10]Andel og antal'!$I$4:$O$109,6,FALSE))</f>
        <v>0.20588235294117646</v>
      </c>
      <c r="R30" s="13"/>
      <c r="S30" s="7">
        <f>VLOOKUP(D30,'[11]Samtlige nøgletal'!$K$3:$M$104,2,FALSE)</f>
        <v>90</v>
      </c>
      <c r="T30" s="7">
        <f>VLOOKUP(D30,'[11]Samtlige nøgletal'!$K$3:$M$104,3,FALSE)</f>
        <v>18</v>
      </c>
      <c r="U30" s="4"/>
      <c r="V30" s="16"/>
      <c r="W30" s="16"/>
    </row>
    <row r="31" spans="1:23" s="8" customFormat="1" x14ac:dyDescent="0.25">
      <c r="A31" s="7" t="s">
        <v>5</v>
      </c>
      <c r="B31" s="21" t="s">
        <v>5</v>
      </c>
      <c r="C31" s="22" t="s">
        <v>22</v>
      </c>
      <c r="D31" s="23">
        <v>1455</v>
      </c>
      <c r="E31" s="15">
        <f>VLOOKUP(D31,[7]_SKP3!$C$1:$F$105,4,FALSE)</f>
        <v>0</v>
      </c>
      <c r="F31" s="6">
        <f>VLOOKUP(D31,'[8]Dimensionering 2024'!$A$7:$F$102,6,FALSE)</f>
        <v>4.9830599326340992E-2</v>
      </c>
      <c r="G31" s="18">
        <f>VLOOKUP(C31,[9]Tilgang!$G$4:$K$105,5,FALSE)</f>
        <v>14</v>
      </c>
      <c r="H31" s="9">
        <f>VLOOKUP(D31,'[10]Andel og antal'!$Q$4:$W$109,4,FALSE)</f>
        <v>0.9375</v>
      </c>
      <c r="I31" s="9"/>
      <c r="J31" s="9"/>
      <c r="K31" s="9"/>
      <c r="L31" s="11">
        <f>VLOOKUP(D31,'[10]Andel og antal'!$I$4:$O$109,4,FALSE)</f>
        <v>15</v>
      </c>
      <c r="M31" s="11"/>
      <c r="N31" s="11"/>
      <c r="O31" s="11"/>
      <c r="P31" s="13">
        <f>VLOOKUP(D31,'[10]Andel og antal'!$I$4:$O$109,4,FALSE)/(VLOOKUP(D31,'[10]Andel og antal'!$I$4:$O$109,4,FALSE)+VLOOKUP(D31,'[10]Andel og antal'!$I$4:$O$109,5,FALSE)+VLOOKUP(D31,'[10]Andel og antal'!$I$4:$O$109,6,FALSE))</f>
        <v>1</v>
      </c>
      <c r="Q31" s="13"/>
      <c r="R31" s="13"/>
      <c r="S31" s="7">
        <f>VLOOKUP(D31,'[11]Samtlige nøgletal'!$K$3:$M$104,2,FALSE)</f>
        <v>14</v>
      </c>
      <c r="T31" s="7"/>
      <c r="U31" s="4"/>
      <c r="V31" s="16"/>
      <c r="W31" s="16"/>
    </row>
    <row r="32" spans="1:23" s="8" customFormat="1" x14ac:dyDescent="0.25">
      <c r="A32" s="7" t="s">
        <v>5</v>
      </c>
      <c r="B32" s="21" t="s">
        <v>7</v>
      </c>
      <c r="C32" s="22" t="s">
        <v>23</v>
      </c>
      <c r="D32" s="23">
        <v>1235</v>
      </c>
      <c r="E32" s="15">
        <f>VLOOKUP(D32,[7]_SKP3!$C$1:$F$105,4,FALSE)</f>
        <v>9.6799999999999994E-3</v>
      </c>
      <c r="F32" s="6">
        <f>VLOOKUP(D32,'[8]Dimensionering 2024'!$A$7:$F$102,6,FALSE)</f>
        <v>8.9819957518796987E-3</v>
      </c>
      <c r="G32" s="18">
        <f>VLOOKUP(C32,[9]Tilgang!$G$4:$K$105,5,FALSE)</f>
        <v>196</v>
      </c>
      <c r="H32" s="9">
        <f>VLOOKUP(D32,'[10]Andel og antal'!$Q$4:$W$109,4,FALSE)</f>
        <v>0.89500000000000002</v>
      </c>
      <c r="I32" s="9">
        <f>VLOOKUP(D32,'[10]Andel og antal'!$Q$4:$W$109,5,FALSE)</f>
        <v>0.03</v>
      </c>
      <c r="J32" s="9"/>
      <c r="K32" s="9">
        <f>VLOOKUP(D32,'[10]Andel og antal'!$Q$4:$W$109,2,FALSE)+VLOOKUP(D32,'[10]Andel og antal'!$Q$4:$W$109,3,FALSE)</f>
        <v>7.4999999999999997E-2</v>
      </c>
      <c r="L32" s="11">
        <f>VLOOKUP(D32,'[10]Andel og antal'!$I$4:$O$109,4,FALSE)</f>
        <v>179</v>
      </c>
      <c r="M32" s="11">
        <f>VLOOKUP(D32,'[10]Andel og antal'!$I$4:$O$109,5,FALSE)</f>
        <v>6</v>
      </c>
      <c r="N32" s="11"/>
      <c r="O32" s="11">
        <f>VLOOKUP(D32,'[10]Andel og antal'!$I$4:$O$109,2,FALSE)+VLOOKUP(D32,'[10]Andel og antal'!$I$4:$O$109,3,FALSE)</f>
        <v>15</v>
      </c>
      <c r="P32" s="13">
        <f>VLOOKUP(D32,'[10]Andel og antal'!$I$4:$O$109,4,FALSE)/(VLOOKUP(D32,'[10]Andel og antal'!$I$4:$O$109,4,FALSE)+VLOOKUP(D32,'[10]Andel og antal'!$I$4:$O$109,5,FALSE)+VLOOKUP(D32,'[10]Andel og antal'!$I$4:$O$109,6,FALSE))</f>
        <v>0.96756756756756757</v>
      </c>
      <c r="Q32" s="13">
        <f>VLOOKUP(D32,'[10]Andel og antal'!$I$4:$O$109,5,FALSE)/(VLOOKUP(D32,'[10]Andel og antal'!$I$4:$O$109,4,FALSE)+VLOOKUP(D32,'[10]Andel og antal'!$I$4:$O$109,5,FALSE)+VLOOKUP(D32,'[10]Andel og antal'!$I$4:$O$109,6,FALSE))</f>
        <v>3.2432432432432434E-2</v>
      </c>
      <c r="R32" s="13"/>
      <c r="S32" s="7">
        <f>VLOOKUP(D32,'[11]Samtlige nøgletal'!$K$3:$M$104,2,FALSE)</f>
        <v>267</v>
      </c>
      <c r="T32" s="7">
        <f>VLOOKUP(D32,'[11]Samtlige nøgletal'!$K$3:$M$104,3,FALSE)</f>
        <v>17</v>
      </c>
      <c r="U32" s="4"/>
      <c r="V32" s="16"/>
      <c r="W32" s="16"/>
    </row>
    <row r="33" spans="1:23" s="8" customFormat="1" x14ac:dyDescent="0.25">
      <c r="A33" s="7" t="s">
        <v>5</v>
      </c>
      <c r="B33" s="21" t="s">
        <v>7</v>
      </c>
      <c r="C33" s="22" t="s">
        <v>24</v>
      </c>
      <c r="D33" s="23">
        <v>1680</v>
      </c>
      <c r="E33" s="15">
        <f>VLOOKUP(D33,[7]_SKP3!$C$1:$F$105,4,FALSE)</f>
        <v>7.281E-2</v>
      </c>
      <c r="F33" s="6">
        <f>VLOOKUP(D33,'[8]Dimensionering 2024'!$A$7:$F$102,6,FALSE)</f>
        <v>8.9713374386446873E-2</v>
      </c>
      <c r="G33" s="18">
        <f>VLOOKUP(C33,[9]Tilgang!$G$4:$K$105,5,FALSE)</f>
        <v>405</v>
      </c>
      <c r="H33" s="9">
        <f>VLOOKUP(D33,'[10]Andel og antal'!$Q$4:$W$109,4,FALSE)</f>
        <v>0.58771929824561409</v>
      </c>
      <c r="I33" s="9">
        <f>VLOOKUP(D33,'[10]Andel og antal'!$Q$4:$W$109,5,FALSE)</f>
        <v>0.10526315789473684</v>
      </c>
      <c r="J33" s="9"/>
      <c r="K33" s="9">
        <f>VLOOKUP(D33,'[10]Andel og antal'!$Q$4:$W$109,2,FALSE)+VLOOKUP(D33,'[10]Andel og antal'!$Q$4:$W$109,3,FALSE)</f>
        <v>0.2982456140350877</v>
      </c>
      <c r="L33" s="11">
        <f>VLOOKUP(D33,'[10]Andel og antal'!$I$4:$O$109,4,FALSE)</f>
        <v>201</v>
      </c>
      <c r="M33" s="11">
        <f>VLOOKUP(D33,'[10]Andel og antal'!$I$4:$O$109,5,FALSE)</f>
        <v>36</v>
      </c>
      <c r="N33" s="11"/>
      <c r="O33" s="11">
        <f>VLOOKUP(D33,'[10]Andel og antal'!$I$4:$O$109,2,FALSE)+VLOOKUP(D33,'[10]Andel og antal'!$I$4:$O$109,3,FALSE)</f>
        <v>102</v>
      </c>
      <c r="P33" s="13">
        <f>VLOOKUP(D33,'[10]Andel og antal'!$I$4:$O$109,4,FALSE)/(VLOOKUP(D33,'[10]Andel og antal'!$I$4:$O$109,4,FALSE)+VLOOKUP(D33,'[10]Andel og antal'!$I$4:$O$109,5,FALSE)+VLOOKUP(D33,'[10]Andel og antal'!$I$4:$O$109,6,FALSE))</f>
        <v>0.83750000000000002</v>
      </c>
      <c r="Q33" s="13">
        <f>VLOOKUP(D33,'[10]Andel og antal'!$I$4:$O$109,5,FALSE)/(VLOOKUP(D33,'[10]Andel og antal'!$I$4:$O$109,4,FALSE)+VLOOKUP(D33,'[10]Andel og antal'!$I$4:$O$109,5,FALSE)+VLOOKUP(D33,'[10]Andel og antal'!$I$4:$O$109,6,FALSE))</f>
        <v>0.15</v>
      </c>
      <c r="R33" s="13"/>
      <c r="S33" s="7">
        <f>VLOOKUP(D33,'[11]Samtlige nøgletal'!$K$3:$M$104,2,FALSE)</f>
        <v>338</v>
      </c>
      <c r="T33" s="7">
        <f>VLOOKUP(D33,'[11]Samtlige nøgletal'!$K$3:$M$104,3,FALSE)</f>
        <v>54</v>
      </c>
      <c r="U33" s="4"/>
      <c r="V33" s="16"/>
      <c r="W33" s="16"/>
    </row>
    <row r="34" spans="1:23" s="8" customFormat="1" x14ac:dyDescent="0.25">
      <c r="A34" s="7" t="s">
        <v>5</v>
      </c>
      <c r="B34" s="21" t="s">
        <v>5</v>
      </c>
      <c r="C34" s="22" t="s">
        <v>25</v>
      </c>
      <c r="D34" s="23">
        <v>15</v>
      </c>
      <c r="E34" s="15">
        <f>VLOOKUP(D34,[7]_SKP3!$C$1:$F$105,4,FALSE)</f>
        <v>1.2270000000000001E-2</v>
      </c>
      <c r="F34" s="6">
        <f>VLOOKUP(D34,'[8]Dimensionering 2024'!$A$7:$F$102,6,FALSE)</f>
        <v>0.11528323802884614</v>
      </c>
      <c r="G34" s="18">
        <f>VLOOKUP(C34,[9]Tilgang!$G$4:$K$105,5,FALSE)</f>
        <v>148</v>
      </c>
      <c r="H34" s="9">
        <f>VLOOKUP(D34,'[10]Andel og antal'!$Q$4:$W$109,4,FALSE)</f>
        <v>0.44278606965174128</v>
      </c>
      <c r="I34" s="9">
        <f>VLOOKUP(D34,'[10]Andel og antal'!$Q$4:$W$109,5,FALSE)</f>
        <v>2.9850746268656716E-2</v>
      </c>
      <c r="J34" s="9"/>
      <c r="K34" s="9">
        <f>VLOOKUP(D34,'[10]Andel og antal'!$Q$4:$W$109,2,FALSE)+VLOOKUP(D34,'[10]Andel og antal'!$Q$4:$W$109,3,FALSE)</f>
        <v>0.51741293532338306</v>
      </c>
      <c r="L34" s="11">
        <f>VLOOKUP(D34,'[10]Andel og antal'!$I$4:$O$109,4,FALSE)</f>
        <v>89</v>
      </c>
      <c r="M34" s="11">
        <f>VLOOKUP(D34,'[10]Andel og antal'!$I$4:$O$109,5,FALSE)</f>
        <v>6</v>
      </c>
      <c r="N34" s="11"/>
      <c r="O34" s="11">
        <f>VLOOKUP(D34,'[10]Andel og antal'!$I$4:$O$109,2,FALSE)+VLOOKUP(D34,'[10]Andel og antal'!$I$4:$O$109,3,FALSE)</f>
        <v>104</v>
      </c>
      <c r="P34" s="13">
        <f>VLOOKUP(D34,'[10]Andel og antal'!$I$4:$O$109,4,FALSE)/(VLOOKUP(D34,'[10]Andel og antal'!$I$4:$O$109,4,FALSE)+VLOOKUP(D34,'[10]Andel og antal'!$I$4:$O$109,5,FALSE)+VLOOKUP(D34,'[10]Andel og antal'!$I$4:$O$109,6,FALSE))</f>
        <v>0.91752577319587625</v>
      </c>
      <c r="Q34" s="13">
        <f>VLOOKUP(D34,'[10]Andel og antal'!$I$4:$O$109,5,FALSE)/(VLOOKUP(D34,'[10]Andel og antal'!$I$4:$O$109,4,FALSE)+VLOOKUP(D34,'[10]Andel og antal'!$I$4:$O$109,5,FALSE)+VLOOKUP(D34,'[10]Andel og antal'!$I$4:$O$109,6,FALSE))</f>
        <v>6.1855670103092786E-2</v>
      </c>
      <c r="R34" s="13"/>
      <c r="S34" s="7">
        <f>VLOOKUP(D34,'[11]Samtlige nøgletal'!$K$3:$M$104,2,FALSE)</f>
        <v>97</v>
      </c>
      <c r="T34" s="7"/>
      <c r="U34" s="4"/>
      <c r="V34" s="16"/>
      <c r="W34" s="16"/>
    </row>
    <row r="35" spans="1:23" s="8" customFormat="1" x14ac:dyDescent="0.25">
      <c r="A35" s="7" t="s">
        <v>7</v>
      </c>
      <c r="B35" s="21" t="s">
        <v>5</v>
      </c>
      <c r="C35" s="22" t="s">
        <v>120</v>
      </c>
      <c r="D35" s="23">
        <v>1530</v>
      </c>
      <c r="E35" s="15">
        <f>VLOOKUP(D35,[7]_SKP3!$C$1:$F$105,4,FALSE)</f>
        <v>4.1199999999999995E-3</v>
      </c>
      <c r="F35" s="6">
        <f>VLOOKUP(D35,'[8]Dimensionering 2024'!$A$7:$F$102,6,FALSE)</f>
        <v>0.10032707795454546</v>
      </c>
      <c r="G35" s="18">
        <f>VLOOKUP(C35,[9]Tilgang!$G$4:$K$105,5,FALSE)</f>
        <v>113</v>
      </c>
      <c r="H35" s="9">
        <f>VLOOKUP(D35,'[10]Andel og antal'!$Q$4:$W$109,4,FALSE)</f>
        <v>0.37735849056603776</v>
      </c>
      <c r="I35" s="9"/>
      <c r="J35" s="9"/>
      <c r="K35" s="9">
        <f>VLOOKUP(D35,'[10]Andel og antal'!$Q$4:$W$109,2,FALSE)+VLOOKUP(D35,'[10]Andel og antal'!$Q$4:$W$109,3,FALSE)</f>
        <v>0.62264150943396224</v>
      </c>
      <c r="L35" s="11">
        <f>VLOOKUP(D35,'[10]Andel og antal'!$I$4:$O$109,4,FALSE)</f>
        <v>40</v>
      </c>
      <c r="M35" s="11"/>
      <c r="N35" s="11"/>
      <c r="O35" s="11">
        <f>VLOOKUP(D35,'[10]Andel og antal'!$I$4:$O$109,2,FALSE)+VLOOKUP(D35,'[10]Andel og antal'!$I$4:$O$109,3,FALSE)</f>
        <v>66</v>
      </c>
      <c r="P35" s="13">
        <f>VLOOKUP(D35,'[10]Andel og antal'!$I$4:$O$109,4,FALSE)/(VLOOKUP(D35,'[10]Andel og antal'!$I$4:$O$109,4,FALSE)+VLOOKUP(D35,'[10]Andel og antal'!$I$4:$O$109,5,FALSE)+VLOOKUP(D35,'[10]Andel og antal'!$I$4:$O$109,6,FALSE))</f>
        <v>1</v>
      </c>
      <c r="Q35" s="13"/>
      <c r="R35" s="13"/>
      <c r="S35" s="7">
        <f>VLOOKUP(D35,'[11]Samtlige nøgletal'!$K$3:$M$104,2,FALSE)</f>
        <v>94</v>
      </c>
      <c r="T35" s="7"/>
      <c r="U35" s="4"/>
      <c r="V35" s="16"/>
      <c r="W35" s="16"/>
    </row>
    <row r="36" spans="1:23" s="8" customFormat="1" x14ac:dyDescent="0.25">
      <c r="A36" s="7" t="s">
        <v>5</v>
      </c>
      <c r="B36" s="21" t="s">
        <v>5</v>
      </c>
      <c r="C36" s="22" t="s">
        <v>124</v>
      </c>
      <c r="D36" s="23">
        <v>1922</v>
      </c>
      <c r="E36" s="15">
        <f>VLOOKUP(D36,[7]_SKP3!$C$1:$F$105,4,FALSE)</f>
        <v>0</v>
      </c>
      <c r="F36" s="6">
        <f>VLOOKUP(D36,'[8]Dimensionering 2024'!$A$7:$F$102,6,FALSE)</f>
        <v>4.9830599326340992E-2</v>
      </c>
      <c r="G36" s="18">
        <f>VLOOKUP(C36,[9]Tilgang!$G$4:$K$105,5,FALSE)</f>
        <v>11</v>
      </c>
      <c r="H36" s="9"/>
      <c r="I36" s="9"/>
      <c r="J36" s="9"/>
      <c r="K36" s="9"/>
      <c r="L36" s="11"/>
      <c r="M36" s="11"/>
      <c r="N36" s="11"/>
      <c r="O36" s="11"/>
      <c r="P36" s="13"/>
      <c r="Q36" s="13"/>
      <c r="R36" s="13"/>
      <c r="S36" s="7">
        <f>VLOOKUP(D36,'[11]Samtlige nøgletal'!$K$3:$M$104,2,FALSE)</f>
        <v>222</v>
      </c>
      <c r="T36" s="7"/>
      <c r="U36" s="4"/>
      <c r="V36" s="16"/>
      <c r="W36" s="16"/>
    </row>
    <row r="37" spans="1:23" s="8" customFormat="1" x14ac:dyDescent="0.25">
      <c r="A37" s="7" t="s">
        <v>5</v>
      </c>
      <c r="B37" s="21" t="s">
        <v>7</v>
      </c>
      <c r="C37" s="22" t="s">
        <v>104</v>
      </c>
      <c r="D37" s="25">
        <v>1170</v>
      </c>
      <c r="E37" s="15">
        <f>VLOOKUP(D37,[7]_SKP3!$C$1:$F$105,4,FALSE)</f>
        <v>9.605000000000001E-2</v>
      </c>
      <c r="F37" s="6">
        <f>VLOOKUP(D37,'[8]Dimensionering 2024'!$A$7:$F$102,6,FALSE)</f>
        <v>0.10499600074074074</v>
      </c>
      <c r="G37" s="18">
        <f>VLOOKUP(C37,[9]Tilgang!$G$4:$K$105,5,FALSE)</f>
        <v>68</v>
      </c>
      <c r="H37" s="9">
        <f>VLOOKUP(D37,'[10]Andel og antal'!$Q$4:$W$109,4,FALSE)</f>
        <v>0.62222222222222223</v>
      </c>
      <c r="I37" s="9"/>
      <c r="J37" s="9"/>
      <c r="K37" s="9">
        <f>VLOOKUP(D37,'[10]Andel og antal'!$Q$4:$W$109,2,FALSE)+VLOOKUP(D37,'[10]Andel og antal'!$Q$4:$W$109,3,FALSE)</f>
        <v>0.35555555555555557</v>
      </c>
      <c r="L37" s="11">
        <f>VLOOKUP(D37,'[10]Andel og antal'!$I$4:$O$109,4,FALSE)</f>
        <v>28</v>
      </c>
      <c r="M37" s="11"/>
      <c r="N37" s="11"/>
      <c r="O37" s="11">
        <f>VLOOKUP(D37,'[10]Andel og antal'!$I$4:$O$109,2,FALSE)+VLOOKUP(D37,'[10]Andel og antal'!$I$4:$O$109,3,FALSE)</f>
        <v>16</v>
      </c>
      <c r="P37" s="13">
        <f>VLOOKUP(D37,'[10]Andel og antal'!$I$4:$O$109,4,FALSE)/(VLOOKUP(D37,'[10]Andel og antal'!$I$4:$O$109,4,FALSE)+VLOOKUP(D37,'[10]Andel og antal'!$I$4:$O$109,5,FALSE)+VLOOKUP(D37,'[10]Andel og antal'!$I$4:$O$109,6,FALSE))</f>
        <v>0.96551724137931039</v>
      </c>
      <c r="Q37" s="13"/>
      <c r="R37" s="13"/>
      <c r="S37" s="7">
        <f>VLOOKUP(D37,'[11]Samtlige nøgletal'!$K$3:$M$104,2,FALSE)</f>
        <v>57</v>
      </c>
      <c r="T37" s="7">
        <f>VLOOKUP(D37,'[11]Samtlige nøgletal'!$K$3:$M$104,3,FALSE)</f>
        <v>9</v>
      </c>
      <c r="U37" s="4"/>
      <c r="V37" s="16"/>
      <c r="W37" s="16"/>
    </row>
    <row r="38" spans="1:23" s="8" customFormat="1" x14ac:dyDescent="0.25">
      <c r="A38" s="7" t="s">
        <v>7</v>
      </c>
      <c r="B38" s="21" t="s">
        <v>5</v>
      </c>
      <c r="C38" s="22" t="s">
        <v>91</v>
      </c>
      <c r="D38" s="23">
        <v>1785</v>
      </c>
      <c r="E38" s="15">
        <f>VLOOKUP(D38,[7]_SKP3!$C$1:$F$105,4,FALSE)</f>
        <v>0</v>
      </c>
      <c r="F38" s="6">
        <f>VLOOKUP(D38,'[8]Dimensionering 2024'!$A$7:$F$102,6,FALSE)</f>
        <v>4.9830599326340992E-2</v>
      </c>
      <c r="G38" s="18">
        <f>VLOOKUP(C38,[9]Tilgang!$G$4:$K$105,5,FALSE)</f>
        <v>48</v>
      </c>
      <c r="H38" s="9">
        <f>VLOOKUP(D38,'[10]Andel og antal'!$Q$4:$W$109,4,FALSE)</f>
        <v>0.5178571428571429</v>
      </c>
      <c r="I38" s="9"/>
      <c r="J38" s="9"/>
      <c r="K38" s="9">
        <f>VLOOKUP(D38,'[10]Andel og antal'!$Q$4:$W$109,2,FALSE)+VLOOKUP(D38,'[10]Andel og antal'!$Q$4:$W$109,3,FALSE)</f>
        <v>0.46428571428571425</v>
      </c>
      <c r="L38" s="11">
        <f>VLOOKUP(D38,'[10]Andel og antal'!$I$4:$O$109,4,FALSE)</f>
        <v>29</v>
      </c>
      <c r="M38" s="11"/>
      <c r="N38" s="11"/>
      <c r="O38" s="11">
        <f>VLOOKUP(D38,'[10]Andel og antal'!$I$4:$O$109,2,FALSE)+VLOOKUP(D38,'[10]Andel og antal'!$I$4:$O$109,3,FALSE)</f>
        <v>26</v>
      </c>
      <c r="P38" s="13">
        <f>VLOOKUP(D38,'[10]Andel og antal'!$I$4:$O$109,4,FALSE)/(VLOOKUP(D38,'[10]Andel og antal'!$I$4:$O$109,4,FALSE)+VLOOKUP(D38,'[10]Andel og antal'!$I$4:$O$109,5,FALSE)+VLOOKUP(D38,'[10]Andel og antal'!$I$4:$O$109,6,FALSE))</f>
        <v>0.96666666666666667</v>
      </c>
      <c r="Q38" s="13"/>
      <c r="R38" s="13"/>
      <c r="S38" s="7">
        <f>VLOOKUP(D38,'[11]Samtlige nøgletal'!$K$3:$M$104,2,FALSE)</f>
        <v>26</v>
      </c>
      <c r="T38" s="7"/>
      <c r="U38" s="4"/>
      <c r="V38" s="16"/>
      <c r="W38" s="16"/>
    </row>
    <row r="39" spans="1:23" s="8" customFormat="1" x14ac:dyDescent="0.25">
      <c r="A39" s="7" t="s">
        <v>5</v>
      </c>
      <c r="B39" s="21" t="s">
        <v>5</v>
      </c>
      <c r="C39" s="22" t="s">
        <v>85</v>
      </c>
      <c r="D39" s="23">
        <v>1270</v>
      </c>
      <c r="E39" s="15">
        <f>VLOOKUP(D39,[7]_SKP3!$C$1:$F$105,4,FALSE)</f>
        <v>2.1829999999999999E-2</v>
      </c>
      <c r="F39" s="6">
        <f>VLOOKUP(D39,'[8]Dimensionering 2024'!$A$7:$F$102,6,FALSE)</f>
        <v>0</v>
      </c>
      <c r="G39" s="18">
        <f>VLOOKUP(C39,[9]Tilgang!$G$4:$K$105,5,FALSE)</f>
        <v>47</v>
      </c>
      <c r="H39" s="9">
        <f>VLOOKUP(D39,'[10]Andel og antal'!$Q$4:$W$109,4,FALSE)</f>
        <v>0.18181818181818182</v>
      </c>
      <c r="I39" s="9"/>
      <c r="J39" s="9"/>
      <c r="K39" s="9">
        <f>VLOOKUP(D39,'[10]Andel og antal'!$Q$4:$W$109,2,FALSE)+VLOOKUP(D39,'[10]Andel og antal'!$Q$4:$W$109,3,FALSE)</f>
        <v>0.81818181818181823</v>
      </c>
      <c r="L39" s="11">
        <f>VLOOKUP(D39,'[10]Andel og antal'!$I$4:$O$109,4,FALSE)</f>
        <v>4</v>
      </c>
      <c r="M39" s="11"/>
      <c r="N39" s="11"/>
      <c r="O39" s="11">
        <f>VLOOKUP(D39,'[10]Andel og antal'!$I$4:$O$109,2,FALSE)+VLOOKUP(D39,'[10]Andel og antal'!$I$4:$O$109,3,FALSE)</f>
        <v>18</v>
      </c>
      <c r="P39" s="13">
        <f>VLOOKUP(D39,'[10]Andel og antal'!$I$4:$O$109,4,FALSE)/(VLOOKUP(D39,'[10]Andel og antal'!$I$4:$O$109,4,FALSE)+VLOOKUP(D39,'[10]Andel og antal'!$I$4:$O$109,5,FALSE)+VLOOKUP(D39,'[10]Andel og antal'!$I$4:$O$109,6,FALSE))</f>
        <v>1</v>
      </c>
      <c r="Q39" s="13"/>
      <c r="R39" s="13"/>
      <c r="S39" s="7">
        <f>VLOOKUP(D39,'[11]Samtlige nøgletal'!$K$3:$M$104,2,FALSE)</f>
        <v>36</v>
      </c>
      <c r="T39" s="7"/>
      <c r="U39" s="4"/>
      <c r="V39" s="16"/>
      <c r="W39" s="16"/>
    </row>
    <row r="40" spans="1:23" s="8" customFormat="1" x14ac:dyDescent="0.25">
      <c r="A40" s="7" t="s">
        <v>5</v>
      </c>
      <c r="B40" s="21" t="s">
        <v>5</v>
      </c>
      <c r="C40" s="22" t="s">
        <v>26</v>
      </c>
      <c r="D40" s="23">
        <v>1355</v>
      </c>
      <c r="E40" s="15">
        <f>VLOOKUP(D40,[7]_SKP3!$C$1:$F$105,4,FALSE)</f>
        <v>0</v>
      </c>
      <c r="F40" s="6">
        <f>VLOOKUP(D40,'[8]Dimensionering 2024'!$A$7:$F$102,6,FALSE)</f>
        <v>2.9771958333333335E-3</v>
      </c>
      <c r="G40" s="18">
        <f>VLOOKUP(C40,[9]Tilgang!$G$4:$K$105,5,FALSE)</f>
        <v>14</v>
      </c>
      <c r="H40" s="9">
        <f>VLOOKUP(D40,'[10]Andel og antal'!$Q$4:$W$109,4,FALSE)</f>
        <v>1</v>
      </c>
      <c r="I40" s="9"/>
      <c r="J40" s="9"/>
      <c r="K40" s="9"/>
      <c r="L40" s="11">
        <f>VLOOKUP(D40,'[10]Andel og antal'!$I$4:$O$109,4,FALSE)</f>
        <v>35</v>
      </c>
      <c r="M40" s="11"/>
      <c r="N40" s="11"/>
      <c r="O40" s="11"/>
      <c r="P40" s="13">
        <f>VLOOKUP(D40,'[10]Andel og antal'!$I$4:$O$109,4,FALSE)/(VLOOKUP(D40,'[10]Andel og antal'!$I$4:$O$109,4,FALSE)+VLOOKUP(D40,'[10]Andel og antal'!$I$4:$O$109,5,FALSE)+VLOOKUP(D40,'[10]Andel og antal'!$I$4:$O$109,6,FALSE))</f>
        <v>1</v>
      </c>
      <c r="Q40" s="13"/>
      <c r="R40" s="13"/>
      <c r="S40" s="7">
        <f>VLOOKUP(D40,'[11]Samtlige nøgletal'!$K$3:$M$104,2,FALSE)</f>
        <v>40</v>
      </c>
      <c r="T40" s="7"/>
      <c r="U40" s="4"/>
      <c r="V40" s="16"/>
      <c r="W40" s="16"/>
    </row>
    <row r="41" spans="1:23" s="8" customFormat="1" x14ac:dyDescent="0.25">
      <c r="A41" s="7" t="s">
        <v>7</v>
      </c>
      <c r="B41" s="21" t="s">
        <v>5</v>
      </c>
      <c r="C41" s="22" t="s">
        <v>27</v>
      </c>
      <c r="D41" s="23">
        <v>1520</v>
      </c>
      <c r="E41" s="15">
        <f>VLOOKUP(D41,[7]_SKP3!$C$1:$F$105,4,FALSE)</f>
        <v>1.294E-2</v>
      </c>
      <c r="F41" s="6">
        <f>VLOOKUP(D41,'[8]Dimensionering 2024'!$A$7:$F$102,6,FALSE)</f>
        <v>0.15427478279411766</v>
      </c>
      <c r="G41" s="18">
        <f>VLOOKUP(C41,[9]Tilgang!$G$4:$K$105,5,FALSE)</f>
        <v>80</v>
      </c>
      <c r="H41" s="9">
        <f>VLOOKUP(D41,'[10]Andel og antal'!$Q$4:$W$109,4,FALSE)</f>
        <v>0.38461538461538464</v>
      </c>
      <c r="I41" s="9"/>
      <c r="J41" s="9"/>
      <c r="K41" s="9">
        <f>VLOOKUP(D41,'[10]Andel og antal'!$Q$4:$W$109,2,FALSE)+VLOOKUP(D41,'[10]Andel og antal'!$Q$4:$W$109,3,FALSE)</f>
        <v>0.61538461538461542</v>
      </c>
      <c r="L41" s="11">
        <f>VLOOKUP(D41,'[10]Andel og antal'!$I$4:$O$109,4,FALSE)</f>
        <v>25</v>
      </c>
      <c r="M41" s="11"/>
      <c r="N41" s="11"/>
      <c r="O41" s="11">
        <f>VLOOKUP(D41,'[10]Andel og antal'!$I$4:$O$109,2,FALSE)+VLOOKUP(D41,'[10]Andel og antal'!$I$4:$O$109,3,FALSE)</f>
        <v>40</v>
      </c>
      <c r="P41" s="13">
        <f>VLOOKUP(D41,'[10]Andel og antal'!$I$4:$O$109,4,FALSE)/(VLOOKUP(D41,'[10]Andel og antal'!$I$4:$O$109,4,FALSE)+VLOOKUP(D41,'[10]Andel og antal'!$I$4:$O$109,5,FALSE)+VLOOKUP(D41,'[10]Andel og antal'!$I$4:$O$109,6,FALSE))</f>
        <v>1</v>
      </c>
      <c r="Q41" s="13"/>
      <c r="R41" s="13"/>
      <c r="S41" s="7">
        <f>VLOOKUP(D41,'[11]Samtlige nøgletal'!$K$3:$M$104,2,FALSE)</f>
        <v>38</v>
      </c>
      <c r="T41" s="7"/>
      <c r="U41" s="4"/>
      <c r="V41" s="16"/>
      <c r="W41" s="16"/>
    </row>
    <row r="42" spans="1:23" s="8" customFormat="1" x14ac:dyDescent="0.25">
      <c r="A42" s="7" t="s">
        <v>7</v>
      </c>
      <c r="B42" s="21" t="s">
        <v>7</v>
      </c>
      <c r="C42" s="22" t="s">
        <v>28</v>
      </c>
      <c r="D42" s="23">
        <v>1780</v>
      </c>
      <c r="E42" s="15">
        <f>VLOOKUP(D42,[7]_SKP3!$C$1:$F$105,4,FALSE)</f>
        <v>0.11148999999999999</v>
      </c>
      <c r="F42" s="6">
        <f>VLOOKUP(D42,'[8]Dimensionering 2024'!$A$7:$F$102,6,FALSE)</f>
        <v>4.4177235429515432E-2</v>
      </c>
      <c r="G42" s="18">
        <f>VLOOKUP(C42,[9]Tilgang!$G$4:$K$105,5,FALSE)</f>
        <v>460</v>
      </c>
      <c r="H42" s="9">
        <f>VLOOKUP(D42,'[10]Andel og antal'!$Q$4:$W$109,4,FALSE)</f>
        <v>0.63076923076923075</v>
      </c>
      <c r="I42" s="9">
        <f>VLOOKUP(D42,'[10]Andel og antal'!$Q$4:$W$109,5,FALSE)</f>
        <v>0.18461538461538463</v>
      </c>
      <c r="J42" s="9">
        <f>VLOOKUP(D42,'[10]Andel og antal'!$Q$4:$W$109,6,FALSE)</f>
        <v>8.7912087912087912E-3</v>
      </c>
      <c r="K42" s="9">
        <f>VLOOKUP(D42,'[10]Andel og antal'!$Q$4:$W$109,2,FALSE)+VLOOKUP(D42,'[10]Andel og antal'!$Q$4:$W$109,3,FALSE)</f>
        <v>0.17582417582417581</v>
      </c>
      <c r="L42" s="11">
        <f>VLOOKUP(D42,'[10]Andel og antal'!$I$4:$O$109,4,FALSE)</f>
        <v>287</v>
      </c>
      <c r="M42" s="11">
        <f>VLOOKUP(D42,'[10]Andel og antal'!$I$4:$O$109,5,FALSE)</f>
        <v>84</v>
      </c>
      <c r="N42" s="11">
        <f>VLOOKUP(D42,'[10]Andel og antal'!$I$4:$O$109,6,FALSE)</f>
        <v>4</v>
      </c>
      <c r="O42" s="11">
        <f>VLOOKUP(D42,'[10]Andel og antal'!$I$4:$O$109,2,FALSE)+VLOOKUP(D42,'[10]Andel og antal'!$I$4:$O$109,3,FALSE)</f>
        <v>80</v>
      </c>
      <c r="P42" s="13">
        <f>VLOOKUP(D42,'[10]Andel og antal'!$I$4:$O$109,4,FALSE)/(VLOOKUP(D42,'[10]Andel og antal'!$I$4:$O$109,4,FALSE)+VLOOKUP(D42,'[10]Andel og antal'!$I$4:$O$109,5,FALSE)+VLOOKUP(D42,'[10]Andel og antal'!$I$4:$O$109,6,FALSE))</f>
        <v>0.76533333333333331</v>
      </c>
      <c r="Q42" s="13">
        <f>VLOOKUP(D42,'[10]Andel og antal'!$I$4:$O$109,5,FALSE)/(VLOOKUP(D42,'[10]Andel og antal'!$I$4:$O$109,4,FALSE)+VLOOKUP(D42,'[10]Andel og antal'!$I$4:$O$109,5,FALSE)+VLOOKUP(D42,'[10]Andel og antal'!$I$4:$O$109,6,FALSE))</f>
        <v>0.224</v>
      </c>
      <c r="R42" s="13">
        <f>VLOOKUP(D42,'[10]Andel og antal'!$I$4:$O$109,6,FALSE)/(VLOOKUP(D42,'[10]Andel og antal'!$I$4:$O$109,4,FALSE)+VLOOKUP(D42,'[10]Andel og antal'!$I$4:$O$109,5,FALSE)+VLOOKUP(D42,'[10]Andel og antal'!$I$4:$O$109,6,FALSE))</f>
        <v>1.0666666666666666E-2</v>
      </c>
      <c r="S42" s="7">
        <f>VLOOKUP(D42,'[11]Samtlige nøgletal'!$K$3:$M$104,2,FALSE)</f>
        <v>700</v>
      </c>
      <c r="T42" s="7">
        <f>VLOOKUP(D42,'[11]Samtlige nøgletal'!$K$3:$M$104,3,FALSE)</f>
        <v>162</v>
      </c>
      <c r="U42" s="4"/>
      <c r="V42" s="16"/>
      <c r="W42" s="16"/>
    </row>
    <row r="43" spans="1:23" s="46" customFormat="1" x14ac:dyDescent="0.25">
      <c r="B43" s="35"/>
      <c r="C43" s="36" t="s">
        <v>98</v>
      </c>
      <c r="D43" s="37">
        <v>1485</v>
      </c>
      <c r="E43" s="38" t="e">
        <f>VLOOKUP(D43,[7]_SKP3!$C$1:$F$105,4,FALSE)</f>
        <v>#N/A</v>
      </c>
      <c r="F43" s="39" t="e">
        <f>VLOOKUP(D43,'[8]Dimensionering 2024'!$A$7:$F$102,6,FALSE)</f>
        <v>#N/A</v>
      </c>
      <c r="G43" s="40" t="e">
        <f>VLOOKUP(C43,[9]Tilgang!$G$4:$K$105,5,FALSE)</f>
        <v>#N/A</v>
      </c>
      <c r="H43" s="41" t="e">
        <f>VLOOKUP(D43,'[10]Andel og antal'!$Q$4:$W$109,4,FALSE)</f>
        <v>#N/A</v>
      </c>
      <c r="I43" s="41" t="e">
        <f>VLOOKUP(D43,'[10]Andel og antal'!$Q$4:$W$109,5,FALSE)</f>
        <v>#N/A</v>
      </c>
      <c r="J43" s="41" t="e">
        <f>VLOOKUP(D43,'[10]Andel og antal'!$Q$4:$W$109,6,FALSE)</f>
        <v>#N/A</v>
      </c>
      <c r="K43" s="41" t="e">
        <f>VLOOKUP(D43,'[10]Andel og antal'!$Q$4:$W$109,2,FALSE)+VLOOKUP(D43,'[10]Andel og antal'!$Q$4:$W$109,3,FALSE)</f>
        <v>#N/A</v>
      </c>
      <c r="L43" s="42" t="e">
        <f>VLOOKUP(D43,'[10]Andel og antal'!$I$4:$O$109,4,FALSE)</f>
        <v>#N/A</v>
      </c>
      <c r="M43" s="42" t="e">
        <f>VLOOKUP(D43,'[10]Andel og antal'!$I$4:$O$109,5,FALSE)</f>
        <v>#N/A</v>
      </c>
      <c r="N43" s="42" t="e">
        <f>VLOOKUP(D43,'[10]Andel og antal'!$I$4:$O$109,6,FALSE)</f>
        <v>#N/A</v>
      </c>
      <c r="O43" s="42" t="e">
        <f>VLOOKUP(D43,'[10]Andel og antal'!$I$4:$O$109,2,FALSE)+VLOOKUP(D43,'[10]Andel og antal'!$I$4:$O$109,3,FALSE)</f>
        <v>#N/A</v>
      </c>
      <c r="P43" s="43" t="e">
        <f>VLOOKUP(D43,'[10]Andel og antal'!$I$4:$O$109,4,FALSE)/(VLOOKUP(D43,'[10]Andel og antal'!$I$4:$O$109,4,FALSE)+VLOOKUP(D43,'[10]Andel og antal'!$I$4:$O$109,5,FALSE)+VLOOKUP(D43,'[10]Andel og antal'!$I$4:$O$109,6,FALSE))</f>
        <v>#N/A</v>
      </c>
      <c r="Q43" s="43" t="e">
        <f>VLOOKUP(D43,'[10]Andel og antal'!$I$4:$O$109,5,FALSE)/(VLOOKUP(D43,'[10]Andel og antal'!$I$4:$O$109,4,FALSE)+VLOOKUP(D43,'[10]Andel og antal'!$I$4:$O$109,5,FALSE)+VLOOKUP(D43,'[10]Andel og antal'!$I$4:$O$109,6,FALSE))</f>
        <v>#N/A</v>
      </c>
      <c r="R43" s="43" t="e">
        <f>VLOOKUP(D43,'[10]Andel og antal'!$I$4:$O$109,6,FALSE)/(VLOOKUP(D43,'[10]Andel og antal'!$I$4:$O$109,4,FALSE)+VLOOKUP(D43,'[10]Andel og antal'!$I$4:$O$109,5,FALSE)+VLOOKUP(D43,'[10]Andel og antal'!$I$4:$O$109,6,FALSE))</f>
        <v>#N/A</v>
      </c>
      <c r="S43" s="34" t="e">
        <f>VLOOKUP(D43,'[11]Samtlige nøgletal'!$K$3:$M$104,2,FALSE)</f>
        <v>#N/A</v>
      </c>
      <c r="T43" s="34" t="e">
        <f>VLOOKUP(D43,'[11]Samtlige nøgletal'!$K$3:$M$104,3,FALSE)</f>
        <v>#N/A</v>
      </c>
      <c r="U43" s="44"/>
      <c r="V43" s="45"/>
      <c r="W43" s="45"/>
    </row>
    <row r="44" spans="1:23" s="46" customFormat="1" x14ac:dyDescent="0.25">
      <c r="A44" s="34"/>
      <c r="B44" s="35"/>
      <c r="C44" s="36" t="s">
        <v>97</v>
      </c>
      <c r="D44" s="37">
        <v>1475</v>
      </c>
      <c r="E44" s="38" t="e">
        <f>VLOOKUP(D44,[7]_SKP3!$C$1:$F$105,4,FALSE)</f>
        <v>#N/A</v>
      </c>
      <c r="F44" s="39" t="e">
        <f>VLOOKUP(D44,'[8]Dimensionering 2024'!$A$7:$F$102,6,FALSE)</f>
        <v>#N/A</v>
      </c>
      <c r="G44" s="40" t="e">
        <f>VLOOKUP(C44,[9]Tilgang!$G$4:$K$105,5,FALSE)</f>
        <v>#N/A</v>
      </c>
      <c r="H44" s="41" t="e">
        <f>VLOOKUP(D44,'[10]Andel og antal'!$Q$4:$W$109,4,FALSE)</f>
        <v>#N/A</v>
      </c>
      <c r="I44" s="41" t="e">
        <f>VLOOKUP(D44,'[10]Andel og antal'!$Q$4:$W$109,5,FALSE)</f>
        <v>#N/A</v>
      </c>
      <c r="J44" s="41" t="e">
        <f>VLOOKUP(D44,'[10]Andel og antal'!$Q$4:$W$109,6,FALSE)</f>
        <v>#N/A</v>
      </c>
      <c r="K44" s="41" t="e">
        <f>VLOOKUP(D44,'[10]Andel og antal'!$Q$4:$W$109,2,FALSE)+VLOOKUP(D44,'[10]Andel og antal'!$Q$4:$W$109,3,FALSE)</f>
        <v>#N/A</v>
      </c>
      <c r="L44" s="42" t="e">
        <f>VLOOKUP(D44,'[10]Andel og antal'!$I$4:$O$109,4,FALSE)</f>
        <v>#N/A</v>
      </c>
      <c r="M44" s="42" t="e">
        <f>VLOOKUP(D44,'[10]Andel og antal'!$I$4:$O$109,5,FALSE)</f>
        <v>#N/A</v>
      </c>
      <c r="N44" s="42" t="e">
        <f>VLOOKUP(D44,'[10]Andel og antal'!$I$4:$O$109,6,FALSE)</f>
        <v>#N/A</v>
      </c>
      <c r="O44" s="42" t="e">
        <f>VLOOKUP(D44,'[10]Andel og antal'!$I$4:$O$109,2,FALSE)+VLOOKUP(D44,'[10]Andel og antal'!$I$4:$O$109,3,FALSE)</f>
        <v>#N/A</v>
      </c>
      <c r="P44" s="43" t="e">
        <f>VLOOKUP(D44,'[10]Andel og antal'!$I$4:$O$109,4,FALSE)/(VLOOKUP(D44,'[10]Andel og antal'!$I$4:$O$109,4,FALSE)+VLOOKUP(D44,'[10]Andel og antal'!$I$4:$O$109,5,FALSE)+VLOOKUP(D44,'[10]Andel og antal'!$I$4:$O$109,6,FALSE))</f>
        <v>#N/A</v>
      </c>
      <c r="Q44" s="43" t="e">
        <f>VLOOKUP(D44,'[10]Andel og antal'!$I$4:$O$109,5,FALSE)/(VLOOKUP(D44,'[10]Andel og antal'!$I$4:$O$109,4,FALSE)+VLOOKUP(D44,'[10]Andel og antal'!$I$4:$O$109,5,FALSE)+VLOOKUP(D44,'[10]Andel og antal'!$I$4:$O$109,6,FALSE))</f>
        <v>#N/A</v>
      </c>
      <c r="R44" s="43" t="e">
        <f>VLOOKUP(D44,'[10]Andel og antal'!$I$4:$O$109,6,FALSE)/(VLOOKUP(D44,'[10]Andel og antal'!$I$4:$O$109,4,FALSE)+VLOOKUP(D44,'[10]Andel og antal'!$I$4:$O$109,5,FALSE)+VLOOKUP(D44,'[10]Andel og antal'!$I$4:$O$109,6,FALSE))</f>
        <v>#N/A</v>
      </c>
      <c r="S44" s="34" t="e">
        <f>VLOOKUP(D44,'[11]Samtlige nøgletal'!$K$3:$M$104,2,FALSE)</f>
        <v>#N/A</v>
      </c>
      <c r="T44" s="34" t="e">
        <f>VLOOKUP(D44,'[11]Samtlige nøgletal'!$K$3:$M$104,3,FALSE)</f>
        <v>#N/A</v>
      </c>
      <c r="U44" s="44"/>
      <c r="V44" s="45"/>
      <c r="W44" s="45"/>
    </row>
    <row r="45" spans="1:23" s="8" customFormat="1" x14ac:dyDescent="0.25">
      <c r="A45" s="7" t="s">
        <v>5</v>
      </c>
      <c r="B45" s="21" t="s">
        <v>7</v>
      </c>
      <c r="C45" s="22" t="s">
        <v>29</v>
      </c>
      <c r="D45" s="23">
        <v>383</v>
      </c>
      <c r="E45" s="15">
        <f>VLOOKUP(D45,[7]_SKP3!$C$1:$F$105,4,FALSE)</f>
        <v>0.1017</v>
      </c>
      <c r="F45" s="6">
        <f>VLOOKUP(D45,'[8]Dimensionering 2024'!$A$7:$F$102,6,FALSE)</f>
        <v>0.1039890052739726</v>
      </c>
      <c r="G45" s="18">
        <f>VLOOKUP(C45,[9]Tilgang!$G$4:$K$105,5,FALSE)</f>
        <v>182</v>
      </c>
      <c r="H45" s="9">
        <f>VLOOKUP(D45,'[10]Andel og antal'!$Q$4:$W$109,4,FALSE)</f>
        <v>0.48936170212765956</v>
      </c>
      <c r="I45" s="9">
        <f>VLOOKUP(D45,'[10]Andel og antal'!$Q$4:$W$109,5,FALSE)</f>
        <v>0.10106382978723404</v>
      </c>
      <c r="J45" s="9"/>
      <c r="K45" s="9">
        <f>VLOOKUP(D45,'[10]Andel og antal'!$Q$4:$W$109,2,FALSE)+VLOOKUP(D45,'[10]Andel og antal'!$Q$4:$W$109,3,FALSE)</f>
        <v>0.39893617021276595</v>
      </c>
      <c r="L45" s="11">
        <f>VLOOKUP(D45,'[10]Andel og antal'!$I$4:$O$109,4,FALSE)</f>
        <v>92</v>
      </c>
      <c r="M45" s="11">
        <f>VLOOKUP(D45,'[10]Andel og antal'!$I$4:$O$109,5,FALSE)</f>
        <v>19</v>
      </c>
      <c r="N45" s="11"/>
      <c r="O45" s="11">
        <f>VLOOKUP(D45,'[10]Andel og antal'!$I$4:$O$109,2,FALSE)+VLOOKUP(D45,'[10]Andel og antal'!$I$4:$O$109,3,FALSE)</f>
        <v>75</v>
      </c>
      <c r="P45" s="13">
        <f>VLOOKUP(D45,'[10]Andel og antal'!$I$4:$O$109,4,FALSE)/(VLOOKUP(D45,'[10]Andel og antal'!$I$4:$O$109,4,FALSE)+VLOOKUP(D45,'[10]Andel og antal'!$I$4:$O$109,5,FALSE)+VLOOKUP(D45,'[10]Andel og antal'!$I$4:$O$109,6,FALSE))</f>
        <v>0.81415929203539827</v>
      </c>
      <c r="Q45" s="13">
        <f>VLOOKUP(D45,'[10]Andel og antal'!$I$4:$O$109,5,FALSE)/(VLOOKUP(D45,'[10]Andel og antal'!$I$4:$O$109,4,FALSE)+VLOOKUP(D45,'[10]Andel og antal'!$I$4:$O$109,5,FALSE)+VLOOKUP(D45,'[10]Andel og antal'!$I$4:$O$109,6,FALSE))</f>
        <v>0.16814159292035399</v>
      </c>
      <c r="R45" s="13"/>
      <c r="S45" s="7">
        <f>VLOOKUP(D45,'[11]Samtlige nøgletal'!$K$3:$M$104,2,FALSE)</f>
        <v>206</v>
      </c>
      <c r="T45" s="7">
        <f>VLOOKUP(D45,'[11]Samtlige nøgletal'!$K$3:$M$104,3,FALSE)</f>
        <v>44</v>
      </c>
      <c r="U45" s="4"/>
      <c r="V45" s="16"/>
      <c r="W45" s="16"/>
    </row>
    <row r="46" spans="1:23" s="8" customFormat="1" x14ac:dyDescent="0.25">
      <c r="A46" s="7" t="s">
        <v>5</v>
      </c>
      <c r="B46" s="21" t="s">
        <v>7</v>
      </c>
      <c r="C46" s="22" t="s">
        <v>30</v>
      </c>
      <c r="D46" s="23">
        <v>1715</v>
      </c>
      <c r="E46" s="15">
        <f>VLOOKUP(D46,[7]_SKP3!$C$1:$F$105,4,FALSE)</f>
        <v>1.772E-2</v>
      </c>
      <c r="F46" s="6">
        <f>VLOOKUP(D46,'[8]Dimensionering 2024'!$A$7:$F$102,6,FALSE)</f>
        <v>9.7768950429292942E-2</v>
      </c>
      <c r="G46" s="18">
        <f>VLOOKUP(C46,[9]Tilgang!$G$4:$K$105,5,FALSE)</f>
        <v>1101</v>
      </c>
      <c r="H46" s="9">
        <f>VLOOKUP(D46,'[10]Andel og antal'!$Q$4:$W$109,4,FALSE)</f>
        <v>0.64833005893909623</v>
      </c>
      <c r="I46" s="9">
        <f>VLOOKUP(D46,'[10]Andel og antal'!$Q$4:$W$109,5,FALSE)</f>
        <v>3.2416502946954813E-2</v>
      </c>
      <c r="J46" s="9">
        <f>VLOOKUP(D46,'[10]Andel og antal'!$Q$4:$W$109,6,FALSE)</f>
        <v>3.929273084479371E-3</v>
      </c>
      <c r="K46" s="9">
        <f>VLOOKUP(D46,'[10]Andel og antal'!$Q$4:$W$109,2,FALSE)+VLOOKUP(D46,'[10]Andel og antal'!$Q$4:$W$109,3,FALSE)</f>
        <v>0.31532416502946958</v>
      </c>
      <c r="L46" s="11">
        <f>VLOOKUP(D46,'[10]Andel og antal'!$I$4:$O$109,4,FALSE)</f>
        <v>660</v>
      </c>
      <c r="M46" s="11">
        <f>VLOOKUP(D46,'[10]Andel og antal'!$I$4:$O$109,5,FALSE)</f>
        <v>33</v>
      </c>
      <c r="N46" s="11">
        <f>VLOOKUP(D46,'[10]Andel og antal'!$I$4:$O$109,6,FALSE)</f>
        <v>4</v>
      </c>
      <c r="O46" s="11">
        <f>VLOOKUP(D46,'[10]Andel og antal'!$I$4:$O$109,2,FALSE)+VLOOKUP(D46,'[10]Andel og antal'!$I$4:$O$109,3,FALSE)</f>
        <v>321</v>
      </c>
      <c r="P46" s="13">
        <f>VLOOKUP(D46,'[10]Andel og antal'!$I$4:$O$109,4,FALSE)/(VLOOKUP(D46,'[10]Andel og antal'!$I$4:$O$109,4,FALSE)+VLOOKUP(D46,'[10]Andel og antal'!$I$4:$O$109,5,FALSE)+VLOOKUP(D46,'[10]Andel og antal'!$I$4:$O$109,6,FALSE))</f>
        <v>0.94691535150645623</v>
      </c>
      <c r="Q46" s="13">
        <f>VLOOKUP(D46,'[10]Andel og antal'!$I$4:$O$109,5,FALSE)/(VLOOKUP(D46,'[10]Andel og antal'!$I$4:$O$109,4,FALSE)+VLOOKUP(D46,'[10]Andel og antal'!$I$4:$O$109,5,FALSE)+VLOOKUP(D46,'[10]Andel og antal'!$I$4:$O$109,6,FALSE))</f>
        <v>4.7345767575322814E-2</v>
      </c>
      <c r="R46" s="13">
        <f>VLOOKUP(D46,'[10]Andel og antal'!$I$4:$O$109,6,FALSE)/(VLOOKUP(D46,'[10]Andel og antal'!$I$4:$O$109,4,FALSE)+VLOOKUP(D46,'[10]Andel og antal'!$I$4:$O$109,5,FALSE)+VLOOKUP(D46,'[10]Andel og antal'!$I$4:$O$109,6,FALSE))</f>
        <v>5.7388809182209472E-3</v>
      </c>
      <c r="S46" s="7">
        <f>VLOOKUP(D46,'[11]Samtlige nøgletal'!$K$3:$M$104,2,FALSE)</f>
        <v>1634</v>
      </c>
      <c r="T46" s="7">
        <f>VLOOKUP(D46,'[11]Samtlige nøgletal'!$K$3:$M$104,3,FALSE)</f>
        <v>111</v>
      </c>
      <c r="U46" s="4"/>
      <c r="V46" s="16"/>
      <c r="W46" s="16"/>
    </row>
    <row r="47" spans="1:23" s="8" customFormat="1" x14ac:dyDescent="0.25">
      <c r="A47" s="7" t="s">
        <v>5</v>
      </c>
      <c r="B47" s="21" t="s">
        <v>7</v>
      </c>
      <c r="C47" s="22" t="s">
        <v>31</v>
      </c>
      <c r="D47" s="23">
        <v>1405</v>
      </c>
      <c r="E47" s="15">
        <f>VLOOKUP(D47,[7]_SKP3!$C$1:$F$105,4,FALSE)</f>
        <v>1.1439999999999999E-2</v>
      </c>
      <c r="F47" s="6">
        <f>VLOOKUP(D47,'[8]Dimensionering 2024'!$A$7:$F$102,6,FALSE)</f>
        <v>1.6565570454545456E-3</v>
      </c>
      <c r="G47" s="18">
        <f>VLOOKUP(C47,[9]Tilgang!$G$4:$K$105,5,FALSE)</f>
        <v>23</v>
      </c>
      <c r="H47" s="9">
        <f>VLOOKUP(D47,'[10]Andel og antal'!$Q$4:$W$109,4,FALSE)</f>
        <v>0.9642857142857143</v>
      </c>
      <c r="I47" s="9"/>
      <c r="J47" s="9"/>
      <c r="K47" s="9"/>
      <c r="L47" s="11">
        <f>VLOOKUP(D47,'[10]Andel og antal'!$I$4:$O$109,4,FALSE)</f>
        <v>27</v>
      </c>
      <c r="M47" s="11"/>
      <c r="N47" s="11"/>
      <c r="O47" s="11"/>
      <c r="P47" s="13">
        <f>VLOOKUP(D47,'[10]Andel og antal'!$I$4:$O$109,4,FALSE)/(VLOOKUP(D47,'[10]Andel og antal'!$I$4:$O$109,4,FALSE)+VLOOKUP(D47,'[10]Andel og antal'!$I$4:$O$109,5,FALSE)+VLOOKUP(D47,'[10]Andel og antal'!$I$4:$O$109,6,FALSE))</f>
        <v>1</v>
      </c>
      <c r="Q47" s="13"/>
      <c r="R47" s="13"/>
      <c r="S47" s="7">
        <f>VLOOKUP(D47,'[11]Samtlige nøgletal'!$K$3:$M$104,2,FALSE)</f>
        <v>33</v>
      </c>
      <c r="T47" s="7"/>
      <c r="U47" s="4"/>
      <c r="V47" s="16"/>
      <c r="W47" s="16"/>
    </row>
    <row r="48" spans="1:23" s="8" customFormat="1" x14ac:dyDescent="0.25">
      <c r="A48" s="7" t="s">
        <v>5</v>
      </c>
      <c r="B48" s="21" t="s">
        <v>7</v>
      </c>
      <c r="C48" s="22" t="s">
        <v>89</v>
      </c>
      <c r="D48" s="23">
        <v>1670</v>
      </c>
      <c r="E48" s="15">
        <f>VLOOKUP(D48,[7]_SKP3!$C$1:$F$105,4,FALSE)</f>
        <v>7.43E-3</v>
      </c>
      <c r="F48" s="6">
        <f>VLOOKUP(D48,'[8]Dimensionering 2024'!$A$7:$F$102,6,FALSE)</f>
        <v>4.6493735986486498E-2</v>
      </c>
      <c r="G48" s="18">
        <f>VLOOKUP(C48,[9]Tilgang!$G$4:$K$105,5,FALSE)</f>
        <v>159</v>
      </c>
      <c r="H48" s="9">
        <f>VLOOKUP(D48,'[10]Andel og antal'!$Q$4:$W$109,4,FALSE)</f>
        <v>0.82969432314410485</v>
      </c>
      <c r="I48" s="9"/>
      <c r="J48" s="9"/>
      <c r="K48" s="9">
        <f>VLOOKUP(D48,'[10]Andel og antal'!$Q$4:$W$109,2,FALSE)+VLOOKUP(D48,'[10]Andel og antal'!$Q$4:$W$109,3,FALSE)</f>
        <v>0.15720524017467249</v>
      </c>
      <c r="L48" s="11">
        <f>VLOOKUP(D48,'[10]Andel og antal'!$I$4:$O$109,4,FALSE)</f>
        <v>190</v>
      </c>
      <c r="M48" s="11"/>
      <c r="N48" s="11"/>
      <c r="O48" s="11">
        <f>VLOOKUP(D48,'[10]Andel og antal'!$I$4:$O$109,2,FALSE)+VLOOKUP(D48,'[10]Andel og antal'!$I$4:$O$109,3,FALSE)</f>
        <v>36</v>
      </c>
      <c r="P48" s="13">
        <f>VLOOKUP(D48,'[10]Andel og antal'!$I$4:$O$109,4,FALSE)/(VLOOKUP(D48,'[10]Andel og antal'!$I$4:$O$109,4,FALSE)+VLOOKUP(D48,'[10]Andel og antal'!$I$4:$O$109,5,FALSE)+VLOOKUP(D48,'[10]Andel og antal'!$I$4:$O$109,6,FALSE))</f>
        <v>0.98445595854922274</v>
      </c>
      <c r="Q48" s="13"/>
      <c r="R48" s="13"/>
      <c r="S48" s="7">
        <f>VLOOKUP(D48,'[11]Samtlige nøgletal'!$K$3:$M$104,2,FALSE)</f>
        <v>268</v>
      </c>
      <c r="T48" s="7">
        <f>VLOOKUP(D48,'[11]Samtlige nøgletal'!$K$3:$M$104,3,FALSE)</f>
        <v>9</v>
      </c>
      <c r="U48" s="4"/>
      <c r="V48" s="16"/>
      <c r="W48" s="16"/>
    </row>
    <row r="49" spans="1:23" s="8" customFormat="1" x14ac:dyDescent="0.25">
      <c r="A49" s="7" t="s">
        <v>5</v>
      </c>
      <c r="B49" s="21" t="s">
        <v>7</v>
      </c>
      <c r="C49" s="22" t="s">
        <v>32</v>
      </c>
      <c r="D49" s="23">
        <v>1495</v>
      </c>
      <c r="E49" s="15">
        <f>VLOOKUP(D49,[7]_SKP3!$C$1:$F$105,4,FALSE)</f>
        <v>4.2960000000000005E-2</v>
      </c>
      <c r="F49" s="6">
        <f>VLOOKUP(D49,'[8]Dimensionering 2024'!$A$7:$F$102,6,FALSE)</f>
        <v>0.1325493485</v>
      </c>
      <c r="G49" s="18">
        <f>VLOOKUP(C49,[9]Tilgang!$G$4:$K$105,5,FALSE)</f>
        <v>47</v>
      </c>
      <c r="H49" s="9">
        <f>VLOOKUP(D49,'[10]Andel og antal'!$Q$4:$W$109,4,FALSE)</f>
        <v>0.75</v>
      </c>
      <c r="I49" s="9"/>
      <c r="J49" s="9"/>
      <c r="K49" s="9">
        <f>VLOOKUP(D49,'[10]Andel og antal'!$Q$4:$W$109,2,FALSE)+VLOOKUP(D49,'[10]Andel og antal'!$Q$4:$W$109,3,FALSE)</f>
        <v>0.19444444444444442</v>
      </c>
      <c r="L49" s="11">
        <f>VLOOKUP(D49,'[10]Andel og antal'!$I$4:$O$109,4,FALSE)</f>
        <v>27</v>
      </c>
      <c r="M49" s="11"/>
      <c r="N49" s="11"/>
      <c r="O49" s="11">
        <f>VLOOKUP(D49,'[10]Andel og antal'!$I$4:$O$109,2,FALSE)+VLOOKUP(D49,'[10]Andel og antal'!$I$4:$O$109,3,FALSE)</f>
        <v>7</v>
      </c>
      <c r="P49" s="13">
        <f>VLOOKUP(D49,'[10]Andel og antal'!$I$4:$O$109,4,FALSE)/(VLOOKUP(D49,'[10]Andel og antal'!$I$4:$O$109,4,FALSE)+VLOOKUP(D49,'[10]Andel og antal'!$I$4:$O$109,5,FALSE)+VLOOKUP(D49,'[10]Andel og antal'!$I$4:$O$109,6,FALSE))</f>
        <v>0.93103448275862066</v>
      </c>
      <c r="Q49" s="13"/>
      <c r="R49" s="13"/>
      <c r="S49" s="7">
        <f>VLOOKUP(D49,'[11]Samtlige nøgletal'!$K$3:$M$104,2,FALSE)</f>
        <v>56</v>
      </c>
      <c r="T49" s="7"/>
      <c r="U49" s="4"/>
      <c r="V49" s="16"/>
      <c r="W49" s="16"/>
    </row>
    <row r="50" spans="1:23" s="8" customFormat="1" x14ac:dyDescent="0.25">
      <c r="A50" s="7" t="s">
        <v>5</v>
      </c>
      <c r="B50" s="21" t="s">
        <v>5</v>
      </c>
      <c r="C50" s="22" t="s">
        <v>33</v>
      </c>
      <c r="D50" s="23">
        <v>1655</v>
      </c>
      <c r="E50" s="15">
        <f>VLOOKUP(D50,[7]_SKP3!$C$1:$F$105,4,FALSE)</f>
        <v>0</v>
      </c>
      <c r="F50" s="6">
        <f>VLOOKUP(D50,'[8]Dimensionering 2024'!$A$7:$F$102,6,FALSE)</f>
        <v>6.2144794928571438E-2</v>
      </c>
      <c r="G50" s="18">
        <f>VLOOKUP(C50,[9]Tilgang!$G$4:$K$105,5,FALSE)</f>
        <v>22</v>
      </c>
      <c r="H50" s="9">
        <f>VLOOKUP(D50,'[10]Andel og antal'!$Q$4:$W$109,4,FALSE)</f>
        <v>1</v>
      </c>
      <c r="I50" s="9"/>
      <c r="J50" s="9"/>
      <c r="K50" s="9"/>
      <c r="L50" s="11">
        <f>VLOOKUP(D50,'[10]Andel og antal'!$I$4:$O$109,4,FALSE)</f>
        <v>22</v>
      </c>
      <c r="M50" s="11"/>
      <c r="N50" s="11"/>
      <c r="O50" s="11"/>
      <c r="P50" s="13">
        <f>VLOOKUP(D50,'[10]Andel og antal'!$I$4:$O$109,4,FALSE)/(VLOOKUP(D50,'[10]Andel og antal'!$I$4:$O$109,4,FALSE)+VLOOKUP(D50,'[10]Andel og antal'!$I$4:$O$109,5,FALSE)+VLOOKUP(D50,'[10]Andel og antal'!$I$4:$O$109,6,FALSE))</f>
        <v>1</v>
      </c>
      <c r="Q50" s="13"/>
      <c r="R50" s="13"/>
      <c r="S50" s="7">
        <f>VLOOKUP(D50,'[11]Samtlige nøgletal'!$K$3:$M$104,2,FALSE)</f>
        <v>47</v>
      </c>
      <c r="T50" s="7"/>
      <c r="U50" s="4"/>
      <c r="V50" s="16"/>
      <c r="W50" s="16"/>
    </row>
    <row r="51" spans="1:23" s="8" customFormat="1" x14ac:dyDescent="0.25">
      <c r="A51" s="7" t="s">
        <v>7</v>
      </c>
      <c r="B51" s="21" t="s">
        <v>5</v>
      </c>
      <c r="C51" s="22" t="s">
        <v>114</v>
      </c>
      <c r="D51" s="23">
        <v>1280</v>
      </c>
      <c r="E51" s="15">
        <f>VLOOKUP(D51,[7]_SKP3!$C$1:$F$105,4,FALSE)</f>
        <v>2.6099999999999998E-2</v>
      </c>
      <c r="F51" s="6">
        <f>VLOOKUP(D51,'[8]Dimensionering 2024'!$A$7:$F$102,6,FALSE)</f>
        <v>5.2807743359375006E-2</v>
      </c>
      <c r="G51" s="18">
        <f>VLOOKUP(C51,[9]Tilgang!$G$4:$K$105,5,FALSE)</f>
        <v>43</v>
      </c>
      <c r="H51" s="9">
        <f>VLOOKUP(D51,'[10]Andel og antal'!$Q$4:$W$109,4,FALSE)</f>
        <v>0.35714285714285715</v>
      </c>
      <c r="I51" s="9"/>
      <c r="J51" s="9"/>
      <c r="K51" s="9">
        <f>VLOOKUP(D51,'[10]Andel og antal'!$Q$4:$W$109,2,FALSE)+VLOOKUP(D51,'[10]Andel og antal'!$Q$4:$W$109,3,FALSE)</f>
        <v>0.61904761904761907</v>
      </c>
      <c r="L51" s="11">
        <f>VLOOKUP(D51,'[10]Andel og antal'!$I$4:$O$109,4,FALSE)</f>
        <v>15</v>
      </c>
      <c r="M51" s="11"/>
      <c r="N51" s="11"/>
      <c r="O51" s="11">
        <f>VLOOKUP(D51,'[10]Andel og antal'!$I$4:$O$109,2,FALSE)+VLOOKUP(D51,'[10]Andel og antal'!$I$4:$O$109,3,FALSE)</f>
        <v>26</v>
      </c>
      <c r="P51" s="13">
        <f>VLOOKUP(D51,'[10]Andel og antal'!$I$4:$O$109,4,FALSE)/(VLOOKUP(D51,'[10]Andel og antal'!$I$4:$O$109,4,FALSE)+VLOOKUP(D51,'[10]Andel og antal'!$I$4:$O$109,5,FALSE)+VLOOKUP(D51,'[10]Andel og antal'!$I$4:$O$109,6,FALSE))</f>
        <v>0.9375</v>
      </c>
      <c r="Q51" s="13"/>
      <c r="R51" s="13"/>
      <c r="S51" s="7">
        <f>VLOOKUP(D51,'[11]Samtlige nøgletal'!$K$3:$M$104,2,FALSE)</f>
        <v>40</v>
      </c>
      <c r="T51" s="7"/>
      <c r="U51" s="4"/>
      <c r="V51" s="16"/>
      <c r="W51" s="16"/>
    </row>
    <row r="52" spans="1:23" s="8" customFormat="1" x14ac:dyDescent="0.25">
      <c r="A52" s="7" t="s">
        <v>5</v>
      </c>
      <c r="B52" s="21" t="s">
        <v>7</v>
      </c>
      <c r="C52" s="22" t="s">
        <v>125</v>
      </c>
      <c r="D52" s="23">
        <v>1932</v>
      </c>
      <c r="E52" s="15">
        <f>VLOOKUP(D52,[7]_SKP3!$C$1:$F$105,4,FALSE)</f>
        <v>4.9869999999999998E-2</v>
      </c>
      <c r="F52" s="6">
        <f>VLOOKUP(D52,'[8]Dimensionering 2024'!$A$7:$F$102,6,FALSE)</f>
        <v>6.1946733769841285E-2</v>
      </c>
      <c r="G52" s="18">
        <f>VLOOKUP(C52,[9]Tilgang!$G$4:$K$105,5,FALSE)</f>
        <v>2338</v>
      </c>
      <c r="H52" s="9">
        <f>VLOOKUP(D52,'[10]Andel og antal'!$Q$4:$W$109,4,FALSE)</f>
        <v>0.36236090953072086</v>
      </c>
      <c r="I52" s="9">
        <f>VLOOKUP(D52,'[10]Andel og antal'!$Q$4:$W$109,5,FALSE)</f>
        <v>4.2089985486211901E-2</v>
      </c>
      <c r="J52" s="9">
        <f>VLOOKUP(D52,'[10]Andel og antal'!$Q$4:$W$109,6,FALSE)</f>
        <v>2.0803096274794389E-2</v>
      </c>
      <c r="K52" s="9">
        <f>VLOOKUP(D52,'[10]Andel og antal'!$Q$4:$W$109,2,FALSE)+VLOOKUP(D52,'[10]Andel og antal'!$Q$4:$W$109,3,FALSE)</f>
        <v>0.57474600870827286</v>
      </c>
      <c r="L52" s="11">
        <f>VLOOKUP(D52,'[10]Andel og antal'!$I$4:$O$109,4,FALSE)</f>
        <v>749</v>
      </c>
      <c r="M52" s="11">
        <f>VLOOKUP(D52,'[10]Andel og antal'!$I$4:$O$109,5,FALSE)</f>
        <v>87</v>
      </c>
      <c r="N52" s="11">
        <f>VLOOKUP(D52,'[10]Andel og antal'!$I$4:$O$109,6,FALSE)</f>
        <v>43</v>
      </c>
      <c r="O52" s="11">
        <f>VLOOKUP(D52,'[10]Andel og antal'!$I$4:$O$109,2,FALSE)+VLOOKUP(D52,'[10]Andel og antal'!$I$4:$O$109,3,FALSE)</f>
        <v>1188</v>
      </c>
      <c r="P52" s="13">
        <f>VLOOKUP(D52,'[10]Andel og antal'!$I$4:$O$109,4,FALSE)/(VLOOKUP(D52,'[10]Andel og antal'!$I$4:$O$109,4,FALSE)+VLOOKUP(D52,'[10]Andel og antal'!$I$4:$O$109,5,FALSE)+VLOOKUP(D52,'[10]Andel og antal'!$I$4:$O$109,6,FALSE))</f>
        <v>0.85210466439135379</v>
      </c>
      <c r="Q52" s="13">
        <f>VLOOKUP(D52,'[10]Andel og antal'!$I$4:$O$109,5,FALSE)/(VLOOKUP(D52,'[10]Andel og antal'!$I$4:$O$109,4,FALSE)+VLOOKUP(D52,'[10]Andel og antal'!$I$4:$O$109,5,FALSE)+VLOOKUP(D52,'[10]Andel og antal'!$I$4:$O$109,6,FALSE))</f>
        <v>9.8976109215017066E-2</v>
      </c>
      <c r="R52" s="13">
        <f>VLOOKUP(D52,'[10]Andel og antal'!$I$4:$O$109,6,FALSE)/(VLOOKUP(D52,'[10]Andel og antal'!$I$4:$O$109,4,FALSE)+VLOOKUP(D52,'[10]Andel og antal'!$I$4:$O$109,5,FALSE)+VLOOKUP(D52,'[10]Andel og antal'!$I$4:$O$109,6,FALSE))</f>
        <v>4.8919226393629126E-2</v>
      </c>
      <c r="S52" s="7">
        <f>VLOOKUP(D52,'[11]Samtlige nøgletal'!$K$3:$M$104,2,FALSE)</f>
        <v>1168</v>
      </c>
      <c r="T52" s="7">
        <f>VLOOKUP(D52,'[11]Samtlige nøgletal'!$K$3:$M$104,3,FALSE)</f>
        <v>146</v>
      </c>
      <c r="U52" s="4"/>
      <c r="V52" s="16"/>
      <c r="W52" s="16"/>
    </row>
    <row r="53" spans="1:23" s="8" customFormat="1" x14ac:dyDescent="0.25">
      <c r="A53" s="7" t="s">
        <v>5</v>
      </c>
      <c r="B53" s="21" t="s">
        <v>5</v>
      </c>
      <c r="C53" s="22" t="s">
        <v>108</v>
      </c>
      <c r="D53" s="23">
        <v>94</v>
      </c>
      <c r="E53" s="15">
        <f>VLOOKUP(D53,[7]_SKP3!$C$1:$F$105,4,FALSE)</f>
        <v>0</v>
      </c>
      <c r="F53" s="6">
        <f>VLOOKUP(D53,'[8]Dimensionering 2024'!$A$7:$F$102,6,FALSE)</f>
        <v>4.9830599326340992E-2</v>
      </c>
      <c r="G53" s="18"/>
      <c r="H53" s="9"/>
      <c r="I53" s="9"/>
      <c r="J53" s="9"/>
      <c r="K53" s="9"/>
      <c r="L53" s="11"/>
      <c r="M53" s="11"/>
      <c r="N53" s="11"/>
      <c r="O53" s="11"/>
      <c r="P53" s="13"/>
      <c r="Q53" s="13"/>
      <c r="R53" s="13"/>
      <c r="S53" s="7">
        <f>VLOOKUP(D53,'[11]Samtlige nøgletal'!$K$3:$M$104,2,FALSE)</f>
        <v>6</v>
      </c>
      <c r="T53" s="7"/>
      <c r="U53" s="4"/>
      <c r="V53" s="16"/>
      <c r="W53" s="16"/>
    </row>
    <row r="54" spans="1:23" s="8" customFormat="1" x14ac:dyDescent="0.25">
      <c r="A54" s="7" t="s">
        <v>5</v>
      </c>
      <c r="B54" s="21" t="s">
        <v>5</v>
      </c>
      <c r="C54" s="22" t="s">
        <v>34</v>
      </c>
      <c r="D54" s="23">
        <v>1330</v>
      </c>
      <c r="E54" s="15">
        <f>VLOOKUP(D54,[7]_SKP3!$C$1:$F$105,4,FALSE)</f>
        <v>0</v>
      </c>
      <c r="F54" s="6">
        <f>VLOOKUP(D54,'[8]Dimensionering 2024'!$A$7:$F$102,6,FALSE)</f>
        <v>0</v>
      </c>
      <c r="G54" s="18">
        <f>VLOOKUP(C54,[9]Tilgang!$G$4:$K$105,5,FALSE)</f>
        <v>65</v>
      </c>
      <c r="H54" s="9">
        <f>VLOOKUP(D54,'[10]Andel og antal'!$Q$4:$W$109,4,FALSE)</f>
        <v>0.34545454545454546</v>
      </c>
      <c r="I54" s="9"/>
      <c r="J54" s="9"/>
      <c r="K54" s="9">
        <f>VLOOKUP(D54,'[10]Andel og antal'!$Q$4:$W$109,2,FALSE)+VLOOKUP(D54,'[10]Andel og antal'!$Q$4:$W$109,3,FALSE)</f>
        <v>0.65454545454545454</v>
      </c>
      <c r="L54" s="11">
        <f>VLOOKUP(D54,'[10]Andel og antal'!$I$4:$O$109,4,FALSE)</f>
        <v>19</v>
      </c>
      <c r="M54" s="11"/>
      <c r="N54" s="11"/>
      <c r="O54" s="11">
        <f>VLOOKUP(D54,'[10]Andel og antal'!$I$4:$O$109,2,FALSE)+VLOOKUP(D54,'[10]Andel og antal'!$I$4:$O$109,3,FALSE)</f>
        <v>36</v>
      </c>
      <c r="P54" s="13">
        <f>VLOOKUP(D54,'[10]Andel og antal'!$I$4:$O$109,4,FALSE)/(VLOOKUP(D54,'[10]Andel og antal'!$I$4:$O$109,4,FALSE)+VLOOKUP(D54,'[10]Andel og antal'!$I$4:$O$109,5,FALSE)+VLOOKUP(D54,'[10]Andel og antal'!$I$4:$O$109,6,FALSE))</f>
        <v>1</v>
      </c>
      <c r="Q54" s="13"/>
      <c r="R54" s="13"/>
      <c r="S54" s="7">
        <f>VLOOKUP(D54,'[11]Samtlige nøgletal'!$K$3:$M$104,2,FALSE)</f>
        <v>29</v>
      </c>
      <c r="T54" s="7"/>
      <c r="U54" s="4"/>
      <c r="V54" s="16"/>
      <c r="W54" s="16"/>
    </row>
    <row r="55" spans="1:23" s="8" customFormat="1" x14ac:dyDescent="0.25">
      <c r="A55" s="7" t="s">
        <v>5</v>
      </c>
      <c r="B55" s="21" t="s">
        <v>7</v>
      </c>
      <c r="C55" s="22" t="s">
        <v>35</v>
      </c>
      <c r="D55" s="23">
        <v>1145</v>
      </c>
      <c r="E55" s="15">
        <f>VLOOKUP(D55,[7]_SKP3!$C$1:$F$105,4,FALSE)</f>
        <v>9.6560000000000007E-2</v>
      </c>
      <c r="F55" s="6">
        <f>VLOOKUP(D55,'[8]Dimensionering 2024'!$A$7:$F$102,6,FALSE)</f>
        <v>3.4318083600628928E-2</v>
      </c>
      <c r="G55" s="18">
        <f>VLOOKUP(C55,[9]Tilgang!$G$4:$K$105,5,FALSE)</f>
        <v>408</v>
      </c>
      <c r="H55" s="9">
        <f>VLOOKUP(D55,'[10]Andel og antal'!$Q$4:$W$109,4,FALSE)</f>
        <v>0.68257756563245819</v>
      </c>
      <c r="I55" s="9">
        <f>VLOOKUP(D55,'[10]Andel og antal'!$Q$4:$W$109,5,FALSE)</f>
        <v>8.1145584725536998E-2</v>
      </c>
      <c r="J55" s="9"/>
      <c r="K55" s="9">
        <f>VLOOKUP(D55,'[10]Andel og antal'!$Q$4:$W$109,2,FALSE)+VLOOKUP(D55,'[10]Andel og antal'!$Q$4:$W$109,3,FALSE)</f>
        <v>0.23150357995226728</v>
      </c>
      <c r="L55" s="11">
        <f>VLOOKUP(D55,'[10]Andel og antal'!$I$4:$O$109,4,FALSE)</f>
        <v>286</v>
      </c>
      <c r="M55" s="11">
        <f>VLOOKUP(D55,'[10]Andel og antal'!$I$4:$O$109,5,FALSE)</f>
        <v>34</v>
      </c>
      <c r="N55" s="11"/>
      <c r="O55" s="11">
        <f>VLOOKUP(D55,'[10]Andel og antal'!$I$4:$O$109,2,FALSE)+VLOOKUP(D55,'[10]Andel og antal'!$I$4:$O$109,3,FALSE)</f>
        <v>97</v>
      </c>
      <c r="P55" s="13">
        <f>VLOOKUP(D55,'[10]Andel og antal'!$I$4:$O$109,4,FALSE)/(VLOOKUP(D55,'[10]Andel og antal'!$I$4:$O$109,4,FALSE)+VLOOKUP(D55,'[10]Andel og antal'!$I$4:$O$109,5,FALSE)+VLOOKUP(D55,'[10]Andel og antal'!$I$4:$O$109,6,FALSE))</f>
        <v>0.88819875776397517</v>
      </c>
      <c r="Q55" s="13">
        <f>VLOOKUP(D55,'[10]Andel og antal'!$I$4:$O$109,5,FALSE)/(VLOOKUP(D55,'[10]Andel og antal'!$I$4:$O$109,4,FALSE)+VLOOKUP(D55,'[10]Andel og antal'!$I$4:$O$109,5,FALSE)+VLOOKUP(D55,'[10]Andel og antal'!$I$4:$O$109,6,FALSE))</f>
        <v>0.10559006211180125</v>
      </c>
      <c r="R55" s="13"/>
      <c r="S55" s="7">
        <f>VLOOKUP(D55,'[11]Samtlige nøgletal'!$K$3:$M$104,2,FALSE)</f>
        <v>452</v>
      </c>
      <c r="T55" s="7">
        <f>VLOOKUP(D55,'[11]Samtlige nøgletal'!$K$3:$M$104,3,FALSE)</f>
        <v>58</v>
      </c>
      <c r="U55" s="4"/>
      <c r="V55" s="16"/>
      <c r="W55" s="16"/>
    </row>
    <row r="56" spans="1:23" s="8" customFormat="1" x14ac:dyDescent="0.25">
      <c r="A56" s="7" t="s">
        <v>5</v>
      </c>
      <c r="B56" s="21" t="s">
        <v>7</v>
      </c>
      <c r="C56" s="22" t="s">
        <v>110</v>
      </c>
      <c r="D56" s="23">
        <v>1190</v>
      </c>
      <c r="E56" s="15">
        <f>VLOOKUP(D56,[7]_SKP3!$C$1:$F$105,4,FALSE)</f>
        <v>3.2129999999999999E-2</v>
      </c>
      <c r="F56" s="6">
        <f>VLOOKUP(D56,'[8]Dimensionering 2024'!$A$7:$F$102,6,FALSE)</f>
        <v>3.5232324403508784E-2</v>
      </c>
      <c r="G56" s="18">
        <f>VLOOKUP(C56,[9]Tilgang!$G$4:$K$105,5,FALSE)</f>
        <v>352</v>
      </c>
      <c r="H56" s="9">
        <f>VLOOKUP(D56,'[10]Andel og antal'!$Q$4:$W$109,4,FALSE)</f>
        <v>0.76878612716763006</v>
      </c>
      <c r="I56" s="9">
        <f>VLOOKUP(D56,'[10]Andel og antal'!$Q$4:$W$109,5,FALSE)</f>
        <v>4.9132947976878616E-2</v>
      </c>
      <c r="J56" s="9"/>
      <c r="K56" s="9">
        <f>VLOOKUP(D56,'[10]Andel og antal'!$Q$4:$W$109,2,FALSE)+VLOOKUP(D56,'[10]Andel og antal'!$Q$4:$W$109,3,FALSE)</f>
        <v>0.17630057803468208</v>
      </c>
      <c r="L56" s="11">
        <f>VLOOKUP(D56,'[10]Andel og antal'!$I$4:$O$109,4,FALSE)</f>
        <v>266</v>
      </c>
      <c r="M56" s="11">
        <f>VLOOKUP(D56,'[10]Andel og antal'!$I$4:$O$109,5,FALSE)</f>
        <v>17</v>
      </c>
      <c r="N56" s="11"/>
      <c r="O56" s="11">
        <f>VLOOKUP(D56,'[10]Andel og antal'!$I$4:$O$109,2,FALSE)+VLOOKUP(D56,'[10]Andel og antal'!$I$4:$O$109,3,FALSE)</f>
        <v>61</v>
      </c>
      <c r="P56" s="13">
        <f>VLOOKUP(D56,'[10]Andel og antal'!$I$4:$O$109,4,FALSE)/(VLOOKUP(D56,'[10]Andel og antal'!$I$4:$O$109,4,FALSE)+VLOOKUP(D56,'[10]Andel og antal'!$I$4:$O$109,5,FALSE)+VLOOKUP(D56,'[10]Andel og antal'!$I$4:$O$109,6,FALSE))</f>
        <v>0.93333333333333335</v>
      </c>
      <c r="Q56" s="13">
        <f>VLOOKUP(D56,'[10]Andel og antal'!$I$4:$O$109,5,FALSE)/(VLOOKUP(D56,'[10]Andel og antal'!$I$4:$O$109,4,FALSE)+VLOOKUP(D56,'[10]Andel og antal'!$I$4:$O$109,5,FALSE)+VLOOKUP(D56,'[10]Andel og antal'!$I$4:$O$109,6,FALSE))</f>
        <v>5.9649122807017542E-2</v>
      </c>
      <c r="R56" s="13"/>
      <c r="S56" s="7">
        <f>VLOOKUP(D56,'[11]Samtlige nøgletal'!$K$3:$M$104,2,FALSE)</f>
        <v>439</v>
      </c>
      <c r="T56" s="7">
        <f>VLOOKUP(D56,'[11]Samtlige nøgletal'!$K$3:$M$104,3,FALSE)</f>
        <v>36</v>
      </c>
      <c r="U56" s="4"/>
      <c r="V56" s="16"/>
      <c r="W56" s="16"/>
    </row>
    <row r="57" spans="1:23" s="8" customFormat="1" x14ac:dyDescent="0.25">
      <c r="A57" s="7" t="s">
        <v>5</v>
      </c>
      <c r="B57" s="21" t="s">
        <v>7</v>
      </c>
      <c r="C57" s="22" t="s">
        <v>36</v>
      </c>
      <c r="D57" s="23">
        <v>1250</v>
      </c>
      <c r="E57" s="15">
        <f>VLOOKUP(D57,[7]_SKP3!$C$1:$F$105,4,FALSE)</f>
        <v>1.9259999999999999E-2</v>
      </c>
      <c r="F57" s="6">
        <f>VLOOKUP(D57,'[8]Dimensionering 2024'!$A$7:$F$102,6,FALSE)</f>
        <v>3.5717481858974359E-2</v>
      </c>
      <c r="G57" s="18">
        <f>VLOOKUP(C57,[9]Tilgang!$G$4:$K$105,5,FALSE)</f>
        <v>99</v>
      </c>
      <c r="H57" s="9">
        <f>VLOOKUP(D57,'[10]Andel og antal'!$Q$4:$W$109,4,FALSE)</f>
        <v>0.86363636363636365</v>
      </c>
      <c r="I57" s="9"/>
      <c r="J57" s="9"/>
      <c r="K57" s="9">
        <f>VLOOKUP(D57,'[10]Andel og antal'!$Q$4:$W$109,2,FALSE)+VLOOKUP(D57,'[10]Andel og antal'!$Q$4:$W$109,3,FALSE)</f>
        <v>0.11818181818181818</v>
      </c>
      <c r="L57" s="11">
        <f>VLOOKUP(D57,'[10]Andel og antal'!$I$4:$O$109,4,FALSE)</f>
        <v>95</v>
      </c>
      <c r="M57" s="11"/>
      <c r="N57" s="11"/>
      <c r="O57" s="11">
        <f>VLOOKUP(D57,'[10]Andel og antal'!$I$4:$O$109,2,FALSE)+VLOOKUP(D57,'[10]Andel og antal'!$I$4:$O$109,3,FALSE)</f>
        <v>13</v>
      </c>
      <c r="P57" s="13">
        <f>VLOOKUP(D57,'[10]Andel og antal'!$I$4:$O$109,4,FALSE)/(VLOOKUP(D57,'[10]Andel og antal'!$I$4:$O$109,4,FALSE)+VLOOKUP(D57,'[10]Andel og antal'!$I$4:$O$109,5,FALSE)+VLOOKUP(D57,'[10]Andel og antal'!$I$4:$O$109,6,FALSE))</f>
        <v>0.97938144329896903</v>
      </c>
      <c r="Q57" s="13"/>
      <c r="R57" s="13"/>
      <c r="S57" s="7">
        <f>VLOOKUP(D57,'[11]Samtlige nøgletal'!$K$3:$M$104,2,FALSE)</f>
        <v>205</v>
      </c>
      <c r="T57" s="7">
        <f>VLOOKUP(D57,'[11]Samtlige nøgletal'!$K$3:$M$104,3,FALSE)</f>
        <v>4</v>
      </c>
      <c r="U57" s="4"/>
      <c r="V57" s="16"/>
      <c r="W57" s="16"/>
    </row>
    <row r="58" spans="1:23" s="8" customFormat="1" x14ac:dyDescent="0.25">
      <c r="A58" s="7" t="s">
        <v>5</v>
      </c>
      <c r="B58" s="21" t="s">
        <v>7</v>
      </c>
      <c r="C58" s="22" t="s">
        <v>170</v>
      </c>
      <c r="D58" s="23">
        <v>1912</v>
      </c>
      <c r="E58" s="15">
        <f>VLOOKUP(D58,[7]_SKP3!$C$1:$F$105,4,FALSE)</f>
        <v>2.8490000000000001E-2</v>
      </c>
      <c r="F58" s="6">
        <f>VLOOKUP(D58,'[8]Dimensionering 2024'!$A$7:$F$102,6,FALSE)</f>
        <v>4.8908242760692833E-2</v>
      </c>
      <c r="G58" s="18" t="e">
        <f>VLOOKUP(C58,[9]Tilgang!$G$4:$K$105,5,FALSE)</f>
        <v>#N/A</v>
      </c>
      <c r="H58" s="9">
        <f>VLOOKUP(D58,'[10]Andel og antal'!$Q$4:$W$109,4,FALSE)</f>
        <v>0.42908653846153844</v>
      </c>
      <c r="I58" s="9">
        <f>VLOOKUP(D58,'[10]Andel og antal'!$Q$4:$W$109,5,FALSE)</f>
        <v>5.1682692307692304E-2</v>
      </c>
      <c r="J58" s="9">
        <f>VLOOKUP(D58,'[10]Andel og antal'!$Q$4:$W$109,6,FALSE)</f>
        <v>2.6442307692307692E-2</v>
      </c>
      <c r="K58" s="9">
        <f>VLOOKUP(D58,'[10]Andel og antal'!$Q$4:$W$109,2,FALSE)+VLOOKUP(D58,'[10]Andel og antal'!$Q$4:$W$109,3,FALSE)</f>
        <v>0.49278846153846156</v>
      </c>
      <c r="L58" s="11">
        <f>VLOOKUP(D58,'[10]Andel og antal'!$I$4:$O$109,4,FALSE)</f>
        <v>1071</v>
      </c>
      <c r="M58" s="11">
        <f>VLOOKUP(D58,'[10]Andel og antal'!$I$4:$O$109,5,FALSE)</f>
        <v>129</v>
      </c>
      <c r="N58" s="11">
        <f>VLOOKUP(D58,'[10]Andel og antal'!$I$4:$O$109,6,FALSE)</f>
        <v>66</v>
      </c>
      <c r="O58" s="11">
        <f>VLOOKUP(D58,'[10]Andel og antal'!$I$4:$O$109,2,FALSE)+VLOOKUP(D58,'[10]Andel og antal'!$I$4:$O$109,3,FALSE)</f>
        <v>1230</v>
      </c>
      <c r="P58" s="13">
        <f>VLOOKUP(D58,'[10]Andel og antal'!$I$4:$O$109,4,FALSE)/(VLOOKUP(D58,'[10]Andel og antal'!$I$4:$O$109,4,FALSE)+VLOOKUP(D58,'[10]Andel og antal'!$I$4:$O$109,5,FALSE)+VLOOKUP(D58,'[10]Andel og antal'!$I$4:$O$109,6,FALSE))</f>
        <v>0.84597156398104267</v>
      </c>
      <c r="Q58" s="13">
        <f>VLOOKUP(D58,'[10]Andel og antal'!$I$4:$O$109,5,FALSE)/(VLOOKUP(D58,'[10]Andel og antal'!$I$4:$O$109,4,FALSE)+VLOOKUP(D58,'[10]Andel og antal'!$I$4:$O$109,5,FALSE)+VLOOKUP(D58,'[10]Andel og antal'!$I$4:$O$109,6,FALSE))</f>
        <v>0.1018957345971564</v>
      </c>
      <c r="R58" s="13">
        <f>VLOOKUP(D58,'[10]Andel og antal'!$I$4:$O$109,6,FALSE)/(VLOOKUP(D58,'[10]Andel og antal'!$I$4:$O$109,4,FALSE)+VLOOKUP(D58,'[10]Andel og antal'!$I$4:$O$109,5,FALSE)+VLOOKUP(D58,'[10]Andel og antal'!$I$4:$O$109,6,FALSE))</f>
        <v>5.2132701421800945E-2</v>
      </c>
      <c r="S58" s="7">
        <f>VLOOKUP(D58,'[11]Samtlige nøgletal'!$K$3:$M$104,2,FALSE)</f>
        <v>3134</v>
      </c>
      <c r="T58" s="7">
        <f>VLOOKUP(D58,'[11]Samtlige nøgletal'!$K$3:$M$104,3,FALSE)</f>
        <v>201</v>
      </c>
      <c r="U58" s="4"/>
      <c r="V58" s="16"/>
      <c r="W58" s="16"/>
    </row>
    <row r="59" spans="1:23" s="8" customFormat="1" x14ac:dyDescent="0.25">
      <c r="A59" s="7" t="s">
        <v>7</v>
      </c>
      <c r="B59" s="21" t="s">
        <v>7</v>
      </c>
      <c r="C59" s="22" t="s">
        <v>78</v>
      </c>
      <c r="D59" s="23">
        <v>1790</v>
      </c>
      <c r="E59" s="15">
        <f>VLOOKUP(D59,[7]_SKP3!$C$1:$F$105,4,FALSE)</f>
        <v>0.18975</v>
      </c>
      <c r="F59" s="6">
        <f>VLOOKUP(D59,'[8]Dimensionering 2024'!$A$7:$F$102,6,FALSE)</f>
        <v>9.061032301020408E-2</v>
      </c>
      <c r="G59" s="18">
        <f>VLOOKUP(C59,[9]Tilgang!$G$4:$K$105,5,FALSE)</f>
        <v>106</v>
      </c>
      <c r="H59" s="9">
        <f>VLOOKUP(D59,'[10]Andel og antal'!$Q$4:$W$109,4,FALSE)</f>
        <v>0.53409090909090906</v>
      </c>
      <c r="I59" s="9">
        <f>VLOOKUP(D59,'[10]Andel og antal'!$Q$4:$W$109,5,FALSE)</f>
        <v>0.17045454545454544</v>
      </c>
      <c r="J59" s="9"/>
      <c r="K59" s="9">
        <f>VLOOKUP(D59,'[10]Andel og antal'!$Q$4:$W$109,2,FALSE)+VLOOKUP(D59,'[10]Andel og antal'!$Q$4:$W$109,3,FALSE)</f>
        <v>0.29545454545454547</v>
      </c>
      <c r="L59" s="11">
        <f>VLOOKUP(D59,'[10]Andel og antal'!$I$4:$O$109,4,FALSE)</f>
        <v>47</v>
      </c>
      <c r="M59" s="11">
        <f>VLOOKUP(D59,'[10]Andel og antal'!$I$4:$O$109,5,FALSE)</f>
        <v>15</v>
      </c>
      <c r="N59" s="11"/>
      <c r="O59" s="11">
        <f>VLOOKUP(D59,'[10]Andel og antal'!$I$4:$O$109,2,FALSE)+VLOOKUP(D59,'[10]Andel og antal'!$I$4:$O$109,3,FALSE)</f>
        <v>26</v>
      </c>
      <c r="P59" s="13">
        <f>VLOOKUP(D59,'[10]Andel og antal'!$I$4:$O$109,4,FALSE)/(VLOOKUP(D59,'[10]Andel og antal'!$I$4:$O$109,4,FALSE)+VLOOKUP(D59,'[10]Andel og antal'!$I$4:$O$109,5,FALSE)+VLOOKUP(D59,'[10]Andel og antal'!$I$4:$O$109,6,FALSE))</f>
        <v>0.75806451612903225</v>
      </c>
      <c r="Q59" s="13">
        <f>VLOOKUP(D59,'[10]Andel og antal'!$I$4:$O$109,5,FALSE)/(VLOOKUP(D59,'[10]Andel og antal'!$I$4:$O$109,4,FALSE)+VLOOKUP(D59,'[10]Andel og antal'!$I$4:$O$109,5,FALSE)+VLOOKUP(D59,'[10]Andel og antal'!$I$4:$O$109,6,FALSE))</f>
        <v>0.24193548387096775</v>
      </c>
      <c r="R59" s="13"/>
      <c r="S59" s="7">
        <f>VLOOKUP(D59,'[11]Samtlige nøgletal'!$K$3:$M$104,2,FALSE)</f>
        <v>78</v>
      </c>
      <c r="T59" s="7">
        <f>VLOOKUP(D59,'[11]Samtlige nøgletal'!$K$3:$M$104,3,FALSE)</f>
        <v>35</v>
      </c>
      <c r="U59" s="4"/>
      <c r="V59" s="16"/>
      <c r="W59" s="16"/>
    </row>
    <row r="60" spans="1:23" s="8" customFormat="1" x14ac:dyDescent="0.25">
      <c r="A60" s="7" t="s">
        <v>5</v>
      </c>
      <c r="B60" s="21" t="s">
        <v>5</v>
      </c>
      <c r="C60" s="22" t="s">
        <v>37</v>
      </c>
      <c r="D60" s="23">
        <v>384</v>
      </c>
      <c r="E60" s="15">
        <f>VLOOKUP(D60,[7]_SKP3!$C$1:$F$105,4,FALSE)</f>
        <v>0</v>
      </c>
      <c r="F60" s="6">
        <f>VLOOKUP(D60,'[8]Dimensionering 2024'!$A$7:$F$102,6,FALSE)</f>
        <v>4.9830599326340992E-2</v>
      </c>
      <c r="G60" s="18"/>
      <c r="H60" s="9">
        <f>VLOOKUP(D60,'[10]Andel og antal'!$Q$4:$W$109,4,FALSE)</f>
        <v>1</v>
      </c>
      <c r="I60" s="9"/>
      <c r="J60" s="9"/>
      <c r="K60" s="9"/>
      <c r="L60" s="11">
        <f>VLOOKUP(D60,'[10]Andel og antal'!$I$4:$O$109,4,FALSE)</f>
        <v>5</v>
      </c>
      <c r="M60" s="11"/>
      <c r="N60" s="11"/>
      <c r="O60" s="11"/>
      <c r="P60" s="13">
        <f>VLOOKUP(D60,'[10]Andel og antal'!$I$4:$O$109,4,FALSE)/(VLOOKUP(D60,'[10]Andel og antal'!$I$4:$O$109,4,FALSE)+VLOOKUP(D60,'[10]Andel og antal'!$I$4:$O$109,5,FALSE)+VLOOKUP(D60,'[10]Andel og antal'!$I$4:$O$109,6,FALSE))</f>
        <v>1</v>
      </c>
      <c r="Q60" s="13"/>
      <c r="R60" s="13"/>
      <c r="S60" s="7">
        <v>16</v>
      </c>
      <c r="T60" s="7"/>
      <c r="U60" s="4"/>
      <c r="V60" s="16"/>
      <c r="W60" s="16"/>
    </row>
    <row r="61" spans="1:23" s="8" customFormat="1" x14ac:dyDescent="0.25">
      <c r="A61" s="7" t="s">
        <v>5</v>
      </c>
      <c r="B61" s="21" t="s">
        <v>7</v>
      </c>
      <c r="C61" s="22" t="s">
        <v>38</v>
      </c>
      <c r="D61" s="23">
        <v>1180</v>
      </c>
      <c r="E61" s="15">
        <f>VLOOKUP(D61,[7]_SKP3!$C$1:$F$105,4,FALSE)</f>
        <v>2.3999999999999998E-3</v>
      </c>
      <c r="F61" s="6">
        <f>VLOOKUP(D61,'[8]Dimensionering 2024'!$A$7:$F$102,6,FALSE)</f>
        <v>6.3364379605263151E-3</v>
      </c>
      <c r="G61" s="18">
        <f>VLOOKUP(C61,[9]Tilgang!$G$4:$K$105,5,FALSE)</f>
        <v>94</v>
      </c>
      <c r="H61" s="9">
        <f>VLOOKUP(D61,'[10]Andel og antal'!$Q$4:$W$109,4,FALSE)</f>
        <v>0.83950617283950613</v>
      </c>
      <c r="I61" s="9"/>
      <c r="J61" s="9"/>
      <c r="K61" s="9">
        <f>VLOOKUP(D61,'[10]Andel og antal'!$Q$4:$W$109,2,FALSE)+VLOOKUP(D61,'[10]Andel og antal'!$Q$4:$W$109,3,FALSE)</f>
        <v>0.14814814814814814</v>
      </c>
      <c r="L61" s="11">
        <f>VLOOKUP(D61,'[10]Andel og antal'!$I$4:$O$109,4,FALSE)</f>
        <v>68</v>
      </c>
      <c r="M61" s="11"/>
      <c r="N61" s="11"/>
      <c r="O61" s="11">
        <f>VLOOKUP(D61,'[10]Andel og antal'!$I$4:$O$109,2,FALSE)+VLOOKUP(D61,'[10]Andel og antal'!$I$4:$O$109,3,FALSE)</f>
        <v>12</v>
      </c>
      <c r="P61" s="13">
        <f>VLOOKUP(D61,'[10]Andel og antal'!$I$4:$O$109,4,FALSE)/(VLOOKUP(D61,'[10]Andel og antal'!$I$4:$O$109,4,FALSE)+VLOOKUP(D61,'[10]Andel og antal'!$I$4:$O$109,5,FALSE)+VLOOKUP(D61,'[10]Andel og antal'!$I$4:$O$109,6,FALSE))</f>
        <v>0.98550724637681164</v>
      </c>
      <c r="Q61" s="13"/>
      <c r="R61" s="13"/>
      <c r="S61" s="7">
        <f>VLOOKUP(D61,'[11]Samtlige nøgletal'!$K$3:$M$104,2,FALSE)</f>
        <v>114</v>
      </c>
      <c r="T61" s="7"/>
      <c r="U61" s="4"/>
      <c r="V61" s="16"/>
      <c r="W61" s="16"/>
    </row>
    <row r="62" spans="1:23" s="8" customFormat="1" x14ac:dyDescent="0.25">
      <c r="A62" s="7" t="s">
        <v>5</v>
      </c>
      <c r="B62" s="21" t="s">
        <v>7</v>
      </c>
      <c r="C62" s="22" t="s">
        <v>123</v>
      </c>
      <c r="D62" s="23">
        <v>1565</v>
      </c>
      <c r="E62" s="15">
        <f>VLOOKUP(D62,[7]_SKP3!$C$1:$F$105,4,FALSE)</f>
        <v>2.2320000000000003E-2</v>
      </c>
      <c r="F62" s="6">
        <f>VLOOKUP(D62,'[8]Dimensionering 2024'!$A$7:$F$102,6,FALSE)</f>
        <v>6.6572113471563971E-2</v>
      </c>
      <c r="G62" s="18">
        <f>VLOOKUP(C62,[9]Tilgang!$G$4:$K$105,5,FALSE)</f>
        <v>371</v>
      </c>
      <c r="H62" s="9">
        <f>VLOOKUP(D62,'[10]Andel og antal'!$Q$4:$W$109,4,FALSE)</f>
        <v>0.86807387862796836</v>
      </c>
      <c r="I62" s="9">
        <f>VLOOKUP(D62,'[10]Andel og antal'!$Q$4:$W$109,5,FALSE)</f>
        <v>3.6939313984168866E-2</v>
      </c>
      <c r="J62" s="9"/>
      <c r="K62" s="9">
        <f>VLOOKUP(D62,'[10]Andel og antal'!$Q$4:$W$109,2,FALSE)+VLOOKUP(D62,'[10]Andel og antal'!$Q$4:$W$109,3,FALSE)</f>
        <v>9.4986807387862804E-2</v>
      </c>
      <c r="L62" s="11">
        <f>VLOOKUP(D62,'[10]Andel og antal'!$I$4:$O$109,4,FALSE)</f>
        <v>329</v>
      </c>
      <c r="M62" s="11">
        <f>VLOOKUP(D62,'[10]Andel og antal'!$I$4:$O$109,5,FALSE)</f>
        <v>14</v>
      </c>
      <c r="N62" s="11"/>
      <c r="O62" s="11">
        <f>VLOOKUP(D62,'[10]Andel og antal'!$I$4:$O$109,2,FALSE)+VLOOKUP(D62,'[10]Andel og antal'!$I$4:$O$109,3,FALSE)</f>
        <v>36</v>
      </c>
      <c r="P62" s="13">
        <f>VLOOKUP(D62,'[10]Andel og antal'!$I$4:$O$109,4,FALSE)/(VLOOKUP(D62,'[10]Andel og antal'!$I$4:$O$109,4,FALSE)+VLOOKUP(D62,'[10]Andel og antal'!$I$4:$O$109,5,FALSE)+VLOOKUP(D62,'[10]Andel og antal'!$I$4:$O$109,6,FALSE))</f>
        <v>0.95918367346938771</v>
      </c>
      <c r="Q62" s="13">
        <f>VLOOKUP(D62,'[10]Andel og antal'!$I$4:$O$109,5,FALSE)/(VLOOKUP(D62,'[10]Andel og antal'!$I$4:$O$109,4,FALSE)+VLOOKUP(D62,'[10]Andel og antal'!$I$4:$O$109,5,FALSE)+VLOOKUP(D62,'[10]Andel og antal'!$I$4:$O$109,6,FALSE))</f>
        <v>4.0816326530612242E-2</v>
      </c>
      <c r="R62" s="13"/>
      <c r="S62" s="7">
        <f>VLOOKUP(D62,'[11]Samtlige nøgletal'!$K$3:$M$104,2,FALSE)</f>
        <v>563</v>
      </c>
      <c r="T62" s="7">
        <f>VLOOKUP(D62,'[11]Samtlige nøgletal'!$K$3:$M$104,3,FALSE)</f>
        <v>37</v>
      </c>
      <c r="U62" s="4"/>
      <c r="V62" s="16"/>
      <c r="W62" s="16"/>
    </row>
    <row r="63" spans="1:23" s="8" customFormat="1" x14ac:dyDescent="0.25">
      <c r="A63" s="7" t="s">
        <v>5</v>
      </c>
      <c r="B63" s="21" t="s">
        <v>5</v>
      </c>
      <c r="C63" s="22" t="s">
        <v>39</v>
      </c>
      <c r="D63" s="23">
        <v>16</v>
      </c>
      <c r="E63" s="15">
        <f>VLOOKUP(D63,[7]_SKP3!$C$1:$F$105,4,FALSE)</f>
        <v>0</v>
      </c>
      <c r="F63" s="6">
        <f>VLOOKUP(D63,'[8]Dimensionering 2024'!$A$7:$F$102,6,FALSE)</f>
        <v>1.8813833475609755E-2</v>
      </c>
      <c r="G63" s="18">
        <f>VLOOKUP(C63,[9]Tilgang!$G$4:$K$105,5,FALSE)</f>
        <v>951</v>
      </c>
      <c r="H63" s="9">
        <f>VLOOKUP(D63,'[10]Andel og antal'!$Q$4:$W$109,4,FALSE)</f>
        <v>0.79797125950972103</v>
      </c>
      <c r="I63" s="9"/>
      <c r="J63" s="9"/>
      <c r="K63" s="9">
        <f>VLOOKUP(D63,'[10]Andel og antal'!$Q$4:$W$109,2,FALSE)+VLOOKUP(D63,'[10]Andel og antal'!$Q$4:$W$109,3,FALSE)</f>
        <v>0.2003381234150465</v>
      </c>
      <c r="L63" s="11">
        <f>VLOOKUP(D63,'[10]Andel og antal'!$I$4:$O$109,4,FALSE)</f>
        <v>944</v>
      </c>
      <c r="M63" s="11"/>
      <c r="N63" s="11"/>
      <c r="O63" s="11">
        <f>VLOOKUP(D63,'[10]Andel og antal'!$I$4:$O$109,2,FALSE)+VLOOKUP(D63,'[10]Andel og antal'!$I$4:$O$109,3,FALSE)</f>
        <v>237</v>
      </c>
      <c r="P63" s="13">
        <f>VLOOKUP(D63,'[10]Andel og antal'!$I$4:$O$109,4,FALSE)/(VLOOKUP(D63,'[10]Andel og antal'!$I$4:$O$109,4,FALSE)+VLOOKUP(D63,'[10]Andel og antal'!$I$4:$O$109,5,FALSE)+VLOOKUP(D63,'[10]Andel og antal'!$I$4:$O$109,6,FALSE))</f>
        <v>0.9978858350951374</v>
      </c>
      <c r="Q63" s="13"/>
      <c r="R63" s="13"/>
      <c r="S63" s="30">
        <v>1997</v>
      </c>
      <c r="T63" s="7"/>
      <c r="U63" s="4"/>
      <c r="V63" s="16"/>
      <c r="W63" s="16"/>
    </row>
    <row r="64" spans="1:23" s="8" customFormat="1" x14ac:dyDescent="0.25">
      <c r="A64" s="7" t="s">
        <v>5</v>
      </c>
      <c r="B64" s="21" t="s">
        <v>7</v>
      </c>
      <c r="C64" s="22" t="s">
        <v>40</v>
      </c>
      <c r="D64" s="23">
        <v>93</v>
      </c>
      <c r="E64" s="15">
        <f>VLOOKUP(D64,[7]_SKP3!$C$1:$F$105,4,FALSE)</f>
        <v>1.031E-2</v>
      </c>
      <c r="F64" s="6">
        <f>VLOOKUP(D64,'[8]Dimensionering 2024'!$A$7:$F$102,6,FALSE)</f>
        <v>3.6419357706422024E-2</v>
      </c>
      <c r="G64" s="18">
        <f>VLOOKUP(C64,[9]Tilgang!$G$4:$K$105,5,FALSE)</f>
        <v>155</v>
      </c>
      <c r="H64" s="9">
        <f>VLOOKUP(D64,'[10]Andel og antal'!$Q$4:$W$109,4,FALSE)</f>
        <v>0.84027777777777779</v>
      </c>
      <c r="I64" s="9">
        <f>VLOOKUP(D64,'[10]Andel og antal'!$Q$4:$W$109,5,FALSE)</f>
        <v>2.7777777777777776E-2</v>
      </c>
      <c r="J64" s="9"/>
      <c r="K64" s="9">
        <f>VLOOKUP(D64,'[10]Andel og antal'!$Q$4:$W$109,2,FALSE)+VLOOKUP(D64,'[10]Andel og antal'!$Q$4:$W$109,3,FALSE)</f>
        <v>0.125</v>
      </c>
      <c r="L64" s="11">
        <f>VLOOKUP(D64,'[10]Andel og antal'!$I$4:$O$109,4,FALSE)</f>
        <v>121</v>
      </c>
      <c r="M64" s="11">
        <f>VLOOKUP(D64,'[10]Andel og antal'!$I$4:$O$109,5,FALSE)</f>
        <v>4</v>
      </c>
      <c r="N64" s="11"/>
      <c r="O64" s="11">
        <f>VLOOKUP(D64,'[10]Andel og antal'!$I$4:$O$109,2,FALSE)+VLOOKUP(D64,'[10]Andel og antal'!$I$4:$O$109,3,FALSE)</f>
        <v>18</v>
      </c>
      <c r="P64" s="13">
        <f>VLOOKUP(D64,'[10]Andel og antal'!$I$4:$O$109,4,FALSE)/(VLOOKUP(D64,'[10]Andel og antal'!$I$4:$O$109,4,FALSE)+VLOOKUP(D64,'[10]Andel og antal'!$I$4:$O$109,5,FALSE)+VLOOKUP(D64,'[10]Andel og antal'!$I$4:$O$109,6,FALSE))</f>
        <v>0.96031746031746035</v>
      </c>
      <c r="Q64" s="13">
        <f>VLOOKUP(D64,'[10]Andel og antal'!$I$4:$O$109,5,FALSE)/(VLOOKUP(D64,'[10]Andel og antal'!$I$4:$O$109,4,FALSE)+VLOOKUP(D64,'[10]Andel og antal'!$I$4:$O$109,5,FALSE)+VLOOKUP(D64,'[10]Andel og antal'!$I$4:$O$109,6,FALSE))</f>
        <v>3.1746031746031744E-2</v>
      </c>
      <c r="R64" s="13"/>
      <c r="S64" s="7">
        <f>VLOOKUP(D64,'[11]Samtlige nøgletal'!$K$3:$M$104,2,FALSE)</f>
        <v>247</v>
      </c>
      <c r="T64" s="7">
        <f>VLOOKUP(D64,'[11]Samtlige nøgletal'!$K$3:$M$104,3,FALSE)</f>
        <v>18</v>
      </c>
      <c r="U64" s="4"/>
      <c r="V64" s="16"/>
      <c r="W64" s="16"/>
    </row>
    <row r="65" spans="1:23" s="8" customFormat="1" x14ac:dyDescent="0.25">
      <c r="A65" s="7" t="s">
        <v>5</v>
      </c>
      <c r="B65" s="21" t="s">
        <v>5</v>
      </c>
      <c r="C65" s="22" t="s">
        <v>41</v>
      </c>
      <c r="D65" s="23">
        <v>1255</v>
      </c>
      <c r="E65" s="15">
        <f>VLOOKUP(D65,[7]_SKP3!$C$1:$F$105,4,FALSE)</f>
        <v>0</v>
      </c>
      <c r="F65" s="6">
        <f>VLOOKUP(D65,'[8]Dimensionering 2024'!$A$7:$F$102,6,FALSE)</f>
        <v>2.6144974802631577E-2</v>
      </c>
      <c r="G65" s="18">
        <f>VLOOKUP(C65,[9]Tilgang!$G$4:$K$105,5,FALSE)</f>
        <v>35</v>
      </c>
      <c r="H65" s="9">
        <f>VLOOKUP(D65,'[10]Andel og antal'!$Q$4:$W$109,4,FALSE)</f>
        <v>0.27777777777777779</v>
      </c>
      <c r="I65" s="9"/>
      <c r="J65" s="9"/>
      <c r="K65" s="9">
        <f>VLOOKUP(D65,'[10]Andel og antal'!$Q$4:$W$109,2,FALSE)+VLOOKUP(D65,'[10]Andel og antal'!$Q$4:$W$109,3,FALSE)</f>
        <v>0.72222222222222221</v>
      </c>
      <c r="L65" s="11">
        <f>VLOOKUP(D65,'[10]Andel og antal'!$I$4:$O$109,4,FALSE)</f>
        <v>5</v>
      </c>
      <c r="M65" s="11"/>
      <c r="N65" s="11"/>
      <c r="O65" s="11">
        <f>VLOOKUP(D65,'[10]Andel og antal'!$I$4:$O$109,2,FALSE)+VLOOKUP(D65,'[10]Andel og antal'!$I$4:$O$109,3,FALSE)</f>
        <v>13</v>
      </c>
      <c r="P65" s="13">
        <f>VLOOKUP(D65,'[10]Andel og antal'!$I$4:$O$109,4,FALSE)/(VLOOKUP(D65,'[10]Andel og antal'!$I$4:$O$109,4,FALSE)+VLOOKUP(D65,'[10]Andel og antal'!$I$4:$O$109,5,FALSE)+VLOOKUP(D65,'[10]Andel og antal'!$I$4:$O$109,6,FALSE))</f>
        <v>1</v>
      </c>
      <c r="Q65" s="13"/>
      <c r="R65" s="13"/>
      <c r="S65" s="7">
        <f>VLOOKUP(D65,'[11]Samtlige nøgletal'!$K$3:$M$104,2,FALSE)</f>
        <v>18</v>
      </c>
      <c r="T65" s="7"/>
      <c r="U65" s="4"/>
      <c r="V65" s="16"/>
      <c r="W65" s="16"/>
    </row>
    <row r="66" spans="1:23" s="8" customFormat="1" x14ac:dyDescent="0.25">
      <c r="A66" s="7" t="s">
        <v>5</v>
      </c>
      <c r="B66" s="21" t="s">
        <v>5</v>
      </c>
      <c r="C66" s="22" t="s">
        <v>42</v>
      </c>
      <c r="D66" s="23">
        <v>1315</v>
      </c>
      <c r="E66" s="15">
        <f>VLOOKUP(D66,[7]_SKP3!$C$1:$F$105,4,FALSE)</f>
        <v>0</v>
      </c>
      <c r="F66" s="6">
        <f>VLOOKUP(D66,'[8]Dimensionering 2024'!$A$7:$F$102,6,FALSE)</f>
        <v>2.6438599107142857E-2</v>
      </c>
      <c r="G66" s="18">
        <f>VLOOKUP(C66,[9]Tilgang!$G$4:$K$105,5,FALSE)</f>
        <v>45</v>
      </c>
      <c r="H66" s="9">
        <f>VLOOKUP(D66,'[10]Andel og antal'!$Q$4:$W$109,4,FALSE)</f>
        <v>0.5</v>
      </c>
      <c r="I66" s="9"/>
      <c r="J66" s="9"/>
      <c r="K66" s="9">
        <f>VLOOKUP(D66,'[10]Andel og antal'!$Q$4:$W$109,2,FALSE)+VLOOKUP(D66,'[10]Andel og antal'!$Q$4:$W$109,3,FALSE)</f>
        <v>0.5</v>
      </c>
      <c r="L66" s="11">
        <f>VLOOKUP(D66,'[10]Andel og antal'!$I$4:$O$109,4,FALSE)</f>
        <v>21</v>
      </c>
      <c r="M66" s="11"/>
      <c r="N66" s="11"/>
      <c r="O66" s="11">
        <f>VLOOKUP(D66,'[10]Andel og antal'!$I$4:$O$109,2,FALSE)+VLOOKUP(D66,'[10]Andel og antal'!$I$4:$O$109,3,FALSE)</f>
        <v>21</v>
      </c>
      <c r="P66" s="13">
        <f>VLOOKUP(D66,'[10]Andel og antal'!$I$4:$O$109,4,FALSE)/(VLOOKUP(D66,'[10]Andel og antal'!$I$4:$O$109,4,FALSE)+VLOOKUP(D66,'[10]Andel og antal'!$I$4:$O$109,5,FALSE)+VLOOKUP(D66,'[10]Andel og antal'!$I$4:$O$109,6,FALSE))</f>
        <v>1</v>
      </c>
      <c r="Q66" s="13"/>
      <c r="R66" s="13"/>
      <c r="S66" s="7">
        <f>VLOOKUP(D66,'[11]Samtlige nøgletal'!$K$3:$M$104,2,FALSE)</f>
        <v>46</v>
      </c>
      <c r="T66" s="7"/>
      <c r="U66" s="4"/>
      <c r="V66" s="16"/>
      <c r="W66" s="16"/>
    </row>
    <row r="67" spans="1:23" s="8" customFormat="1" x14ac:dyDescent="0.25">
      <c r="A67" s="7" t="s">
        <v>5</v>
      </c>
      <c r="B67" s="21" t="s">
        <v>7</v>
      </c>
      <c r="C67" s="22" t="s">
        <v>117</v>
      </c>
      <c r="D67" s="23">
        <v>1415</v>
      </c>
      <c r="E67" s="15">
        <f>VLOOKUP(D67,[7]_SKP3!$C$1:$F$105,4,FALSE)</f>
        <v>2.9839999999999998E-2</v>
      </c>
      <c r="F67" s="6">
        <f>VLOOKUP(D67,'[8]Dimensionering 2024'!$A$7:$F$102,6,FALSE)</f>
        <v>5.6280413715277783E-2</v>
      </c>
      <c r="G67" s="18">
        <f>VLOOKUP(C67,[9]Tilgang!$G$4:$K$105,5,FALSE)</f>
        <v>125</v>
      </c>
      <c r="H67" s="9">
        <f>VLOOKUP(D67,'[10]Andel og antal'!$Q$4:$W$109,4,FALSE)</f>
        <v>0.7407407407407407</v>
      </c>
      <c r="I67" s="9"/>
      <c r="J67" s="9"/>
      <c r="K67" s="9">
        <f>VLOOKUP(D67,'[10]Andel og antal'!$Q$4:$W$109,2,FALSE)+VLOOKUP(D67,'[10]Andel og antal'!$Q$4:$W$109,3,FALSE)</f>
        <v>0.22222222222222221</v>
      </c>
      <c r="L67" s="11">
        <f>VLOOKUP(D67,'[10]Andel og antal'!$I$4:$O$109,4,FALSE)</f>
        <v>80</v>
      </c>
      <c r="M67" s="11"/>
      <c r="N67" s="11"/>
      <c r="O67" s="11">
        <f>VLOOKUP(D67,'[10]Andel og antal'!$I$4:$O$109,2,FALSE)+VLOOKUP(D67,'[10]Andel og antal'!$I$4:$O$109,3,FALSE)</f>
        <v>24</v>
      </c>
      <c r="P67" s="13">
        <f>VLOOKUP(D67,'[10]Andel og antal'!$I$4:$O$109,4,FALSE)/(VLOOKUP(D67,'[10]Andel og antal'!$I$4:$O$109,4,FALSE)+VLOOKUP(D67,'[10]Andel og antal'!$I$4:$O$109,5,FALSE)+VLOOKUP(D67,'[10]Andel og antal'!$I$4:$O$109,6,FALSE))</f>
        <v>0.95238095238095233</v>
      </c>
      <c r="Q67" s="13"/>
      <c r="R67" s="13"/>
      <c r="S67" s="7">
        <f>VLOOKUP(D67,'[11]Samtlige nøgletal'!$K$3:$M$104,2,FALSE)</f>
        <v>159</v>
      </c>
      <c r="T67" s="7">
        <f>VLOOKUP(D67,'[11]Samtlige nøgletal'!$K$3:$M$104,3,FALSE)</f>
        <v>16</v>
      </c>
      <c r="U67" s="4"/>
      <c r="V67" s="16"/>
      <c r="W67" s="16"/>
    </row>
    <row r="68" spans="1:23" s="8" customFormat="1" x14ac:dyDescent="0.25">
      <c r="A68" s="7" t="s">
        <v>7</v>
      </c>
      <c r="B68" s="21" t="s">
        <v>7</v>
      </c>
      <c r="C68" s="22" t="s">
        <v>43</v>
      </c>
      <c r="D68" s="23">
        <v>1525</v>
      </c>
      <c r="E68" s="15">
        <f>VLOOKUP(D68,[7]_SKP3!$C$1:$F$105,4,FALSE)</f>
        <v>0.16381000000000001</v>
      </c>
      <c r="F68" s="6">
        <f>VLOOKUP(D68,'[8]Dimensionering 2024'!$A$7:$F$102,6,FALSE)</f>
        <v>0.20124228356907897</v>
      </c>
      <c r="G68" s="18">
        <f>VLOOKUP(C68,[9]Tilgang!$G$4:$K$105,5,FALSE)</f>
        <v>173</v>
      </c>
      <c r="H68" s="9">
        <f>VLOOKUP(D68,'[10]Andel og antal'!$Q$4:$W$109,4,FALSE)</f>
        <v>0.53521126760563376</v>
      </c>
      <c r="I68" s="9">
        <f>VLOOKUP(D68,'[10]Andel og antal'!$Q$4:$W$109,5,FALSE)</f>
        <v>0.30985915492957744</v>
      </c>
      <c r="J68" s="9"/>
      <c r="K68" s="9">
        <f>VLOOKUP(D68,'[10]Andel og antal'!$Q$4:$W$109,2,FALSE)+VLOOKUP(D68,'[10]Andel og antal'!$Q$4:$W$109,3,FALSE)</f>
        <v>0.14084507042253522</v>
      </c>
      <c r="L68" s="11">
        <f>VLOOKUP(D68,'[10]Andel og antal'!$I$4:$O$109,4,FALSE)</f>
        <v>76</v>
      </c>
      <c r="M68" s="11">
        <f>VLOOKUP(D68,'[10]Andel og antal'!$I$4:$O$109,5,FALSE)</f>
        <v>44</v>
      </c>
      <c r="N68" s="11"/>
      <c r="O68" s="11">
        <f>VLOOKUP(D68,'[10]Andel og antal'!$I$4:$O$109,2,FALSE)+VLOOKUP(D68,'[10]Andel og antal'!$I$4:$O$109,3,FALSE)</f>
        <v>20</v>
      </c>
      <c r="P68" s="13">
        <f>VLOOKUP(D68,'[10]Andel og antal'!$I$4:$O$109,4,FALSE)/(VLOOKUP(D68,'[10]Andel og antal'!$I$4:$O$109,4,FALSE)+VLOOKUP(D68,'[10]Andel og antal'!$I$4:$O$109,5,FALSE)+VLOOKUP(D68,'[10]Andel og antal'!$I$4:$O$109,6,FALSE))</f>
        <v>0.62295081967213117</v>
      </c>
      <c r="Q68" s="13">
        <f>VLOOKUP(D68,'[10]Andel og antal'!$I$4:$O$109,5,FALSE)/(VLOOKUP(D68,'[10]Andel og antal'!$I$4:$O$109,4,FALSE)+VLOOKUP(D68,'[10]Andel og antal'!$I$4:$O$109,5,FALSE)+VLOOKUP(D68,'[10]Andel og antal'!$I$4:$O$109,6,FALSE))</f>
        <v>0.36065573770491804</v>
      </c>
      <c r="R68" s="13"/>
      <c r="S68" s="7">
        <f>VLOOKUP(D68,'[11]Samtlige nøgletal'!$K$3:$M$104,2,FALSE)</f>
        <v>148</v>
      </c>
      <c r="T68" s="7">
        <f>VLOOKUP(D68,'[11]Samtlige nøgletal'!$K$3:$M$104,3,FALSE)</f>
        <v>70</v>
      </c>
      <c r="U68" s="4"/>
      <c r="V68" s="16"/>
      <c r="W68" s="16"/>
    </row>
    <row r="69" spans="1:23" s="8" customFormat="1" x14ac:dyDescent="0.25">
      <c r="A69" s="7" t="s">
        <v>5</v>
      </c>
      <c r="B69" s="21" t="s">
        <v>5</v>
      </c>
      <c r="C69" s="22" t="s">
        <v>44</v>
      </c>
      <c r="D69" s="23">
        <v>1640</v>
      </c>
      <c r="E69" s="15">
        <f>VLOOKUP(D69,[7]_SKP3!$C$1:$F$105,4,FALSE)</f>
        <v>0</v>
      </c>
      <c r="F69" s="6">
        <f>VLOOKUP(D69,'[8]Dimensionering 2024'!$A$7:$F$102,6,FALSE)</f>
        <v>2.6499168125000003E-2</v>
      </c>
      <c r="G69" s="18">
        <f>VLOOKUP(C69,[9]Tilgang!$G$4:$K$105,5,FALSE)</f>
        <v>103</v>
      </c>
      <c r="H69" s="9">
        <f>VLOOKUP(D69,'[10]Andel og antal'!$Q$4:$W$109,4,FALSE)</f>
        <v>0.78350515463917525</v>
      </c>
      <c r="I69" s="9"/>
      <c r="J69" s="9"/>
      <c r="K69" s="9">
        <f>VLOOKUP(D69,'[10]Andel og antal'!$Q$4:$W$109,2,FALSE)+VLOOKUP(D69,'[10]Andel og antal'!$Q$4:$W$109,3,FALSE)</f>
        <v>0.21649484536082472</v>
      </c>
      <c r="L69" s="11">
        <f>VLOOKUP(D69,'[10]Andel og antal'!$I$4:$O$109,4,FALSE)</f>
        <v>76</v>
      </c>
      <c r="M69" s="11"/>
      <c r="N69" s="11"/>
      <c r="O69" s="11">
        <f>VLOOKUP(D69,'[10]Andel og antal'!$I$4:$O$109,2,FALSE)+VLOOKUP(D69,'[10]Andel og antal'!$I$4:$O$109,3,FALSE)</f>
        <v>21</v>
      </c>
      <c r="P69" s="13">
        <f>VLOOKUP(D69,'[10]Andel og antal'!$I$4:$O$109,4,FALSE)/(VLOOKUP(D69,'[10]Andel og antal'!$I$4:$O$109,4,FALSE)+VLOOKUP(D69,'[10]Andel og antal'!$I$4:$O$109,5,FALSE)+VLOOKUP(D69,'[10]Andel og antal'!$I$4:$O$109,6,FALSE))</f>
        <v>1</v>
      </c>
      <c r="Q69" s="13"/>
      <c r="R69" s="13"/>
      <c r="S69" s="7">
        <f>VLOOKUP(D69,'[11]Samtlige nøgletal'!$K$3:$M$104,2,FALSE)</f>
        <v>211</v>
      </c>
      <c r="T69" s="7"/>
      <c r="U69" s="4"/>
      <c r="V69" s="16"/>
      <c r="W69" s="16"/>
    </row>
    <row r="70" spans="1:23" s="46" customFormat="1" x14ac:dyDescent="0.25">
      <c r="A70" s="34"/>
      <c r="B70" s="35"/>
      <c r="C70" s="36" t="s">
        <v>99</v>
      </c>
      <c r="D70" s="37">
        <v>1290</v>
      </c>
      <c r="E70" s="38" t="e">
        <f>VLOOKUP(D70,[7]_SKP3!$C$1:$F$105,4,FALSE)</f>
        <v>#N/A</v>
      </c>
      <c r="F70" s="39" t="e">
        <f>VLOOKUP(D70,'[8]Dimensionering 2024'!$A$7:$F$102,6,FALSE)</f>
        <v>#N/A</v>
      </c>
      <c r="G70" s="40" t="e">
        <f>VLOOKUP(C70,[9]Tilgang!$G$4:$K$105,5,FALSE)</f>
        <v>#N/A</v>
      </c>
      <c r="H70" s="41" t="e">
        <f>VLOOKUP(D70,'[10]Andel og antal'!$Q$4:$W$109,4,FALSE)</f>
        <v>#N/A</v>
      </c>
      <c r="I70" s="41" t="e">
        <f>VLOOKUP(D70,'[10]Andel og antal'!$Q$4:$W$109,5,FALSE)</f>
        <v>#N/A</v>
      </c>
      <c r="J70" s="41" t="e">
        <f>VLOOKUP(D70,'[10]Andel og antal'!$Q$4:$W$109,6,FALSE)</f>
        <v>#N/A</v>
      </c>
      <c r="K70" s="41" t="e">
        <f>VLOOKUP(D70,'[10]Andel og antal'!$Q$4:$W$109,2,FALSE)+VLOOKUP(D70,'[10]Andel og antal'!$Q$4:$W$109,3,FALSE)</f>
        <v>#N/A</v>
      </c>
      <c r="L70" s="42" t="e">
        <f>VLOOKUP(D70,'[10]Andel og antal'!$I$4:$O$109,4,FALSE)</f>
        <v>#N/A</v>
      </c>
      <c r="M70" s="42" t="e">
        <f>VLOOKUP(D70,'[10]Andel og antal'!$I$4:$O$109,5,FALSE)</f>
        <v>#N/A</v>
      </c>
      <c r="N70" s="42" t="e">
        <f>VLOOKUP(D70,'[10]Andel og antal'!$I$4:$O$109,6,FALSE)</f>
        <v>#N/A</v>
      </c>
      <c r="O70" s="42" t="e">
        <f>VLOOKUP(D70,'[10]Andel og antal'!$I$4:$O$109,2,FALSE)+VLOOKUP(D70,'[10]Andel og antal'!$I$4:$O$109,3,FALSE)</f>
        <v>#N/A</v>
      </c>
      <c r="P70" s="43" t="e">
        <f>VLOOKUP(D70,'[10]Andel og antal'!$I$4:$O$109,4,FALSE)/(VLOOKUP(D70,'[10]Andel og antal'!$I$4:$O$109,4,FALSE)+VLOOKUP(D70,'[10]Andel og antal'!$I$4:$O$109,5,FALSE)+VLOOKUP(D70,'[10]Andel og antal'!$I$4:$O$109,6,FALSE))</f>
        <v>#N/A</v>
      </c>
      <c r="Q70" s="43" t="e">
        <f>VLOOKUP(D70,'[10]Andel og antal'!$I$4:$O$109,5,FALSE)/(VLOOKUP(D70,'[10]Andel og antal'!$I$4:$O$109,4,FALSE)+VLOOKUP(D70,'[10]Andel og antal'!$I$4:$O$109,5,FALSE)+VLOOKUP(D70,'[10]Andel og antal'!$I$4:$O$109,6,FALSE))</f>
        <v>#N/A</v>
      </c>
      <c r="R70" s="43" t="e">
        <f>VLOOKUP(D70,'[10]Andel og antal'!$I$4:$O$109,6,FALSE)/(VLOOKUP(D70,'[10]Andel og antal'!$I$4:$O$109,4,FALSE)+VLOOKUP(D70,'[10]Andel og antal'!$I$4:$O$109,5,FALSE)+VLOOKUP(D70,'[10]Andel og antal'!$I$4:$O$109,6,FALSE))</f>
        <v>#N/A</v>
      </c>
      <c r="S70" s="34" t="e">
        <f>VLOOKUP(D70,'[11]Samtlige nøgletal'!$K$3:$M$104,2,FALSE)</f>
        <v>#N/A</v>
      </c>
      <c r="T70" s="34" t="e">
        <f>VLOOKUP(D70,'[11]Samtlige nøgletal'!$K$3:$M$104,3,FALSE)</f>
        <v>#N/A</v>
      </c>
      <c r="U70" s="44"/>
      <c r="V70" s="45"/>
      <c r="W70" s="45"/>
    </row>
    <row r="71" spans="1:23" s="46" customFormat="1" x14ac:dyDescent="0.25">
      <c r="A71" s="34"/>
      <c r="B71" s="35"/>
      <c r="C71" s="36" t="s">
        <v>101</v>
      </c>
      <c r="D71" s="37">
        <v>1310</v>
      </c>
      <c r="E71" s="38" t="e">
        <f>VLOOKUP(D71,[7]_SKP3!$C$1:$F$105,4,FALSE)</f>
        <v>#N/A</v>
      </c>
      <c r="F71" s="39" t="e">
        <f>VLOOKUP(D71,'[8]Dimensionering 2024'!$A$7:$F$102,6,FALSE)</f>
        <v>#N/A</v>
      </c>
      <c r="G71" s="40" t="e">
        <f>VLOOKUP(C71,[9]Tilgang!$G$4:$K$105,5,FALSE)</f>
        <v>#N/A</v>
      </c>
      <c r="H71" s="41" t="e">
        <f>VLOOKUP(D71,'[10]Andel og antal'!$Q$4:$W$109,4,FALSE)</f>
        <v>#N/A</v>
      </c>
      <c r="I71" s="41" t="e">
        <f>VLOOKUP(D71,'[10]Andel og antal'!$Q$4:$W$109,5,FALSE)</f>
        <v>#N/A</v>
      </c>
      <c r="J71" s="41" t="e">
        <f>VLOOKUP(D71,'[10]Andel og antal'!$Q$4:$W$109,6,FALSE)</f>
        <v>#N/A</v>
      </c>
      <c r="K71" s="41" t="e">
        <f>VLOOKUP(D71,'[10]Andel og antal'!$Q$4:$W$109,2,FALSE)+VLOOKUP(D71,'[10]Andel og antal'!$Q$4:$W$109,3,FALSE)</f>
        <v>#N/A</v>
      </c>
      <c r="L71" s="42" t="e">
        <f>VLOOKUP(D71,'[10]Andel og antal'!$I$4:$O$109,4,FALSE)</f>
        <v>#N/A</v>
      </c>
      <c r="M71" s="42" t="e">
        <f>VLOOKUP(D71,'[10]Andel og antal'!$I$4:$O$109,5,FALSE)</f>
        <v>#N/A</v>
      </c>
      <c r="N71" s="42" t="e">
        <f>VLOOKUP(D71,'[10]Andel og antal'!$I$4:$O$109,6,FALSE)</f>
        <v>#N/A</v>
      </c>
      <c r="O71" s="42" t="e">
        <f>VLOOKUP(D71,'[10]Andel og antal'!$I$4:$O$109,2,FALSE)+VLOOKUP(D71,'[10]Andel og antal'!$I$4:$O$109,3,FALSE)</f>
        <v>#N/A</v>
      </c>
      <c r="P71" s="43" t="e">
        <f>VLOOKUP(D71,'[10]Andel og antal'!$I$4:$O$109,4,FALSE)/(VLOOKUP(D71,'[10]Andel og antal'!$I$4:$O$109,4,FALSE)+VLOOKUP(D71,'[10]Andel og antal'!$I$4:$O$109,5,FALSE)+VLOOKUP(D71,'[10]Andel og antal'!$I$4:$O$109,6,FALSE))</f>
        <v>#N/A</v>
      </c>
      <c r="Q71" s="43" t="e">
        <f>VLOOKUP(D71,'[10]Andel og antal'!$I$4:$O$109,5,FALSE)/(VLOOKUP(D71,'[10]Andel og antal'!$I$4:$O$109,4,FALSE)+VLOOKUP(D71,'[10]Andel og antal'!$I$4:$O$109,5,FALSE)+VLOOKUP(D71,'[10]Andel og antal'!$I$4:$O$109,6,FALSE))</f>
        <v>#N/A</v>
      </c>
      <c r="R71" s="43" t="e">
        <f>VLOOKUP(D71,'[10]Andel og antal'!$I$4:$O$109,6,FALSE)/(VLOOKUP(D71,'[10]Andel og antal'!$I$4:$O$109,4,FALSE)+VLOOKUP(D71,'[10]Andel og antal'!$I$4:$O$109,5,FALSE)+VLOOKUP(D71,'[10]Andel og antal'!$I$4:$O$109,6,FALSE))</f>
        <v>#N/A</v>
      </c>
      <c r="S71" s="34" t="e">
        <f>VLOOKUP(D71,'[11]Samtlige nøgletal'!$K$3:$M$104,2,FALSE)</f>
        <v>#N/A</v>
      </c>
      <c r="T71" s="34" t="e">
        <f>VLOOKUP(D71,'[11]Samtlige nøgletal'!$K$3:$M$104,3,FALSE)</f>
        <v>#N/A</v>
      </c>
      <c r="U71" s="44"/>
      <c r="V71" s="45"/>
      <c r="W71" s="45"/>
    </row>
    <row r="72" spans="1:23" s="8" customFormat="1" x14ac:dyDescent="0.25">
      <c r="A72" s="7" t="s">
        <v>5</v>
      </c>
      <c r="B72" s="21" t="s">
        <v>7</v>
      </c>
      <c r="C72" s="22" t="s">
        <v>45</v>
      </c>
      <c r="D72" s="23">
        <v>1350</v>
      </c>
      <c r="E72" s="15">
        <f>VLOOKUP(D72,[7]_SKP3!$C$1:$F$105,4,FALSE)</f>
        <v>3.8919999999999996E-2</v>
      </c>
      <c r="F72" s="6">
        <f>VLOOKUP(D72,'[8]Dimensionering 2024'!$A$7:$F$102,6,FALSE)</f>
        <v>5.9565471457765681E-2</v>
      </c>
      <c r="G72" s="18">
        <f>VLOOKUP(C72,[9]Tilgang!$G$4:$K$105,5,FALSE)</f>
        <v>736</v>
      </c>
      <c r="H72" s="9">
        <f>VLOOKUP(D72,'[10]Andel og antal'!$Q$4:$W$109,4,FALSE)</f>
        <v>0.76453488372093026</v>
      </c>
      <c r="I72" s="9">
        <f>VLOOKUP(D72,'[10]Andel og antal'!$Q$4:$W$109,5,FALSE)</f>
        <v>5.6686046511627904E-2</v>
      </c>
      <c r="J72" s="9">
        <f>VLOOKUP(D72,'[10]Andel og antal'!$Q$4:$W$109,6,FALSE)</f>
        <v>5.8139534883720929E-3</v>
      </c>
      <c r="K72" s="9">
        <f>VLOOKUP(D72,'[10]Andel og antal'!$Q$4:$W$109,2,FALSE)+VLOOKUP(D72,'[10]Andel og antal'!$Q$4:$W$109,3,FALSE)</f>
        <v>0.17296511627906977</v>
      </c>
      <c r="L72" s="11">
        <f>VLOOKUP(D72,'[10]Andel og antal'!$I$4:$O$109,4,FALSE)</f>
        <v>526</v>
      </c>
      <c r="M72" s="11">
        <f>VLOOKUP(D72,'[10]Andel og antal'!$I$4:$O$109,5,FALSE)</f>
        <v>39</v>
      </c>
      <c r="N72" s="11">
        <f>VLOOKUP(D72,'[10]Andel og antal'!$I$4:$O$109,6,FALSE)</f>
        <v>4</v>
      </c>
      <c r="O72" s="11">
        <f>VLOOKUP(D72,'[10]Andel og antal'!$I$4:$O$109,2,FALSE)+VLOOKUP(D72,'[10]Andel og antal'!$I$4:$O$109,3,FALSE)</f>
        <v>119</v>
      </c>
      <c r="P72" s="13">
        <f>VLOOKUP(D72,'[10]Andel og antal'!$I$4:$O$109,4,FALSE)/(VLOOKUP(D72,'[10]Andel og antal'!$I$4:$O$109,4,FALSE)+VLOOKUP(D72,'[10]Andel og antal'!$I$4:$O$109,5,FALSE)+VLOOKUP(D72,'[10]Andel og antal'!$I$4:$O$109,6,FALSE))</f>
        <v>0.92442882249560632</v>
      </c>
      <c r="Q72" s="13">
        <f>VLOOKUP(D72,'[10]Andel og antal'!$I$4:$O$109,5,FALSE)/(VLOOKUP(D72,'[10]Andel og antal'!$I$4:$O$109,4,FALSE)+VLOOKUP(D72,'[10]Andel og antal'!$I$4:$O$109,5,FALSE)+VLOOKUP(D72,'[10]Andel og antal'!$I$4:$O$109,6,FALSE))</f>
        <v>6.8541300527240778E-2</v>
      </c>
      <c r="R72" s="13">
        <f>VLOOKUP(D72,'[10]Andel og antal'!$I$4:$O$109,6,FALSE)/(VLOOKUP(D72,'[10]Andel og antal'!$I$4:$O$109,4,FALSE)+VLOOKUP(D72,'[10]Andel og antal'!$I$4:$O$109,5,FALSE)+VLOOKUP(D72,'[10]Andel og antal'!$I$4:$O$109,6,FALSE))</f>
        <v>7.0298769771528994E-3</v>
      </c>
      <c r="S72" s="7">
        <f>VLOOKUP(D72,'[11]Samtlige nøgletal'!$K$3:$M$104,2,FALSE)</f>
        <v>971</v>
      </c>
      <c r="T72" s="7">
        <f>VLOOKUP(D72,'[11]Samtlige nøgletal'!$K$3:$M$104,3,FALSE)</f>
        <v>178</v>
      </c>
      <c r="U72" s="4"/>
      <c r="V72" s="16"/>
      <c r="W72" s="16"/>
    </row>
    <row r="73" spans="1:23" s="8" customFormat="1" x14ac:dyDescent="0.25">
      <c r="A73" s="7" t="s">
        <v>7</v>
      </c>
      <c r="B73" s="21" t="s">
        <v>7</v>
      </c>
      <c r="C73" s="22" t="s">
        <v>46</v>
      </c>
      <c r="D73" s="23">
        <v>1412</v>
      </c>
      <c r="E73" s="15">
        <f>VLOOKUP(D73,[7]_SKP3!$C$1:$F$105,4,FALSE)</f>
        <v>0.22569</v>
      </c>
      <c r="F73" s="6">
        <f>VLOOKUP(D73,'[8]Dimensionering 2024'!$A$7:$F$102,6,FALSE)</f>
        <v>7.4276663624999989E-2</v>
      </c>
      <c r="G73" s="18">
        <f>VLOOKUP(C73,[9]Tilgang!$G$4:$K$105,5,FALSE)</f>
        <v>141</v>
      </c>
      <c r="H73" s="9">
        <f>VLOOKUP(D73,'[10]Andel og antal'!$Q$4:$W$109,4,FALSE)</f>
        <v>0.52272727272727271</v>
      </c>
      <c r="I73" s="9">
        <f>VLOOKUP(D73,'[10]Andel og antal'!$Q$4:$W$109,5,FALSE)</f>
        <v>0.21212121212121213</v>
      </c>
      <c r="J73" s="9"/>
      <c r="K73" s="9">
        <f>VLOOKUP(D73,'[10]Andel og antal'!$Q$4:$W$109,2,FALSE)+VLOOKUP(D73,'[10]Andel og antal'!$Q$4:$W$109,3,FALSE)</f>
        <v>0.24242424242424243</v>
      </c>
      <c r="L73" s="11">
        <f>VLOOKUP(D73,'[10]Andel og antal'!$I$4:$O$109,4,FALSE)</f>
        <v>69</v>
      </c>
      <c r="M73" s="11">
        <f>VLOOKUP(D73,'[10]Andel og antal'!$I$4:$O$109,5,FALSE)</f>
        <v>28</v>
      </c>
      <c r="N73" s="11"/>
      <c r="O73" s="11">
        <f>VLOOKUP(D73,'[10]Andel og antal'!$I$4:$O$109,2,FALSE)+VLOOKUP(D73,'[10]Andel og antal'!$I$4:$O$109,3,FALSE)</f>
        <v>32</v>
      </c>
      <c r="P73" s="13">
        <f>VLOOKUP(D73,'[10]Andel og antal'!$I$4:$O$109,4,FALSE)/(VLOOKUP(D73,'[10]Andel og antal'!$I$4:$O$109,4,FALSE)+VLOOKUP(D73,'[10]Andel og antal'!$I$4:$O$109,5,FALSE)+VLOOKUP(D73,'[10]Andel og antal'!$I$4:$O$109,6,FALSE))</f>
        <v>0.69</v>
      </c>
      <c r="Q73" s="13">
        <f>VLOOKUP(D73,'[10]Andel og antal'!$I$4:$O$109,5,FALSE)/(VLOOKUP(D73,'[10]Andel og antal'!$I$4:$O$109,4,FALSE)+VLOOKUP(D73,'[10]Andel og antal'!$I$4:$O$109,5,FALSE)+VLOOKUP(D73,'[10]Andel og antal'!$I$4:$O$109,6,FALSE))</f>
        <v>0.28000000000000003</v>
      </c>
      <c r="R73" s="13"/>
      <c r="S73" s="7">
        <f>VLOOKUP(D73,'[11]Samtlige nøgletal'!$K$3:$M$104,2,FALSE)</f>
        <v>160</v>
      </c>
      <c r="T73" s="7">
        <f>VLOOKUP(D73,'[11]Samtlige nøgletal'!$K$3:$M$104,3,FALSE)</f>
        <v>55</v>
      </c>
      <c r="U73" s="4"/>
      <c r="V73" s="16"/>
      <c r="W73" s="16"/>
    </row>
    <row r="74" spans="1:23" s="46" customFormat="1" x14ac:dyDescent="0.25">
      <c r="A74" s="34"/>
      <c r="B74" s="35"/>
      <c r="C74" s="36" t="s">
        <v>100</v>
      </c>
      <c r="D74" s="37">
        <v>1275</v>
      </c>
      <c r="E74" s="38" t="e">
        <f>VLOOKUP(D74,[7]_SKP3!$C$1:$F$105,4,FALSE)</f>
        <v>#N/A</v>
      </c>
      <c r="F74" s="39" t="e">
        <f>VLOOKUP(D74,'[8]Dimensionering 2024'!$A$7:$F$102,6,FALSE)</f>
        <v>#N/A</v>
      </c>
      <c r="G74" s="40" t="e">
        <f>VLOOKUP(C74,[9]Tilgang!$G$4:$K$105,5,FALSE)</f>
        <v>#N/A</v>
      </c>
      <c r="H74" s="41" t="e">
        <f>VLOOKUP(D74,'[10]Andel og antal'!$Q$4:$W$109,4,FALSE)</f>
        <v>#N/A</v>
      </c>
      <c r="I74" s="41" t="e">
        <f>VLOOKUP(D74,'[10]Andel og antal'!$Q$4:$W$109,5,FALSE)</f>
        <v>#N/A</v>
      </c>
      <c r="J74" s="41" t="e">
        <f>VLOOKUP(D74,'[10]Andel og antal'!$Q$4:$W$109,6,FALSE)</f>
        <v>#N/A</v>
      </c>
      <c r="K74" s="41" t="e">
        <f>VLOOKUP(D74,'[10]Andel og antal'!$Q$4:$W$109,2,FALSE)+VLOOKUP(D74,'[10]Andel og antal'!$Q$4:$W$109,3,FALSE)</f>
        <v>#N/A</v>
      </c>
      <c r="L74" s="42" t="e">
        <f>VLOOKUP(D74,'[10]Andel og antal'!$I$4:$O$109,4,FALSE)</f>
        <v>#N/A</v>
      </c>
      <c r="M74" s="42" t="e">
        <f>VLOOKUP(D74,'[10]Andel og antal'!$I$4:$O$109,5,FALSE)</f>
        <v>#N/A</v>
      </c>
      <c r="N74" s="42" t="e">
        <f>VLOOKUP(D74,'[10]Andel og antal'!$I$4:$O$109,6,FALSE)</f>
        <v>#N/A</v>
      </c>
      <c r="O74" s="42" t="e">
        <f>VLOOKUP(D74,'[10]Andel og antal'!$I$4:$O$109,2,FALSE)+VLOOKUP(D74,'[10]Andel og antal'!$I$4:$O$109,3,FALSE)</f>
        <v>#N/A</v>
      </c>
      <c r="P74" s="43" t="e">
        <f>VLOOKUP(D74,'[10]Andel og antal'!$I$4:$O$109,4,FALSE)/(VLOOKUP(D74,'[10]Andel og antal'!$I$4:$O$109,4,FALSE)+VLOOKUP(D74,'[10]Andel og antal'!$I$4:$O$109,5,FALSE)+VLOOKUP(D74,'[10]Andel og antal'!$I$4:$O$109,6,FALSE))</f>
        <v>#N/A</v>
      </c>
      <c r="Q74" s="43" t="e">
        <f>VLOOKUP(D74,'[10]Andel og antal'!$I$4:$O$109,5,FALSE)/(VLOOKUP(D74,'[10]Andel og antal'!$I$4:$O$109,4,FALSE)+VLOOKUP(D74,'[10]Andel og antal'!$I$4:$O$109,5,FALSE)+VLOOKUP(D74,'[10]Andel og antal'!$I$4:$O$109,6,FALSE))</f>
        <v>#N/A</v>
      </c>
      <c r="R74" s="43" t="e">
        <f>VLOOKUP(D74,'[10]Andel og antal'!$I$4:$O$109,6,FALSE)/(VLOOKUP(D74,'[10]Andel og antal'!$I$4:$O$109,4,FALSE)+VLOOKUP(D74,'[10]Andel og antal'!$I$4:$O$109,5,FALSE)+VLOOKUP(D74,'[10]Andel og antal'!$I$4:$O$109,6,FALSE))</f>
        <v>#N/A</v>
      </c>
      <c r="S74" s="34" t="e">
        <f>VLOOKUP(D74,'[11]Samtlige nøgletal'!$K$3:$M$104,2,FALSE)</f>
        <v>#N/A</v>
      </c>
      <c r="T74" s="34" t="e">
        <f>VLOOKUP(D74,'[11]Samtlige nøgletal'!$K$3:$M$104,3,FALSE)</f>
        <v>#N/A</v>
      </c>
      <c r="U74" s="44"/>
      <c r="V74" s="45"/>
      <c r="W74" s="45"/>
    </row>
    <row r="75" spans="1:23" s="8" customFormat="1" x14ac:dyDescent="0.25">
      <c r="A75" s="7" t="s">
        <v>5</v>
      </c>
      <c r="B75" s="21" t="s">
        <v>5</v>
      </c>
      <c r="C75" s="22" t="s">
        <v>47</v>
      </c>
      <c r="D75" s="23">
        <v>1860</v>
      </c>
      <c r="E75" s="15">
        <f>VLOOKUP(D75,[7]_SKP3!$C$1:$F$105,4,FALSE)</f>
        <v>0</v>
      </c>
      <c r="F75" s="6">
        <f>VLOOKUP(D75,'[8]Dimensionering 2024'!$A$7:$F$102,6,FALSE)</f>
        <v>4.9830599326340992E-2</v>
      </c>
      <c r="G75" s="18">
        <f>VLOOKUP(C75,[9]Tilgang!$G$4:$K$105,5,FALSE)</f>
        <v>9</v>
      </c>
      <c r="H75" s="9"/>
      <c r="I75" s="9"/>
      <c r="J75" s="9"/>
      <c r="K75" s="9">
        <f>VLOOKUP(D75,'[10]Andel og antal'!$Q$4:$W$109,2,FALSE)+VLOOKUP(D75,'[10]Andel og antal'!$Q$4:$W$109,3,FALSE)</f>
        <v>1</v>
      </c>
      <c r="L75" s="11"/>
      <c r="M75" s="11"/>
      <c r="N75" s="11"/>
      <c r="O75" s="11">
        <f>VLOOKUP(D75,'[10]Andel og antal'!$I$4:$O$109,2,FALSE)+VLOOKUP(D75,'[10]Andel og antal'!$I$4:$O$109,3,FALSE)</f>
        <v>5</v>
      </c>
      <c r="P75" s="13"/>
      <c r="Q75" s="13"/>
      <c r="R75" s="13"/>
      <c r="S75" s="7" t="e">
        <f>VLOOKUP(D75,'[11]Samtlige nøgletal'!$K$3:$M$104,2,FALSE)</f>
        <v>#N/A</v>
      </c>
      <c r="T75" s="7" t="e">
        <f>VLOOKUP(D75,'[11]Samtlige nøgletal'!$K$3:$M$104,3,FALSE)</f>
        <v>#N/A</v>
      </c>
      <c r="U75" s="4"/>
      <c r="V75" s="16"/>
      <c r="W75" s="16"/>
    </row>
    <row r="76" spans="1:23" s="8" customFormat="1" x14ac:dyDescent="0.25">
      <c r="A76" s="7" t="s">
        <v>5</v>
      </c>
      <c r="B76" s="21" t="s">
        <v>7</v>
      </c>
      <c r="C76" s="22" t="s">
        <v>48</v>
      </c>
      <c r="D76" s="23">
        <v>1155</v>
      </c>
      <c r="E76" s="15">
        <f>VLOOKUP(D76,[7]_SKP3!$C$1:$F$105,4,FALSE)</f>
        <v>0</v>
      </c>
      <c r="F76" s="6">
        <f>VLOOKUP(D76,'[8]Dimensionering 2024'!$A$7:$F$102,6,FALSE)</f>
        <v>0.16744003475000002</v>
      </c>
      <c r="G76" s="18">
        <f>VLOOKUP(C76,[9]Tilgang!$G$4:$K$105,5,FALSE)</f>
        <v>14</v>
      </c>
      <c r="H76" s="9">
        <f>VLOOKUP(D76,'[10]Andel og antal'!$Q$4:$W$109,4,FALSE)</f>
        <v>0.92307692307692313</v>
      </c>
      <c r="I76" s="9"/>
      <c r="J76" s="9"/>
      <c r="K76" s="9"/>
      <c r="L76" s="11">
        <f>VLOOKUP(D76,'[10]Andel og antal'!$I$4:$O$109,4,FALSE)</f>
        <v>12</v>
      </c>
      <c r="M76" s="11"/>
      <c r="N76" s="11"/>
      <c r="O76" s="11"/>
      <c r="P76" s="13">
        <f>VLOOKUP(D76,'[10]Andel og antal'!$I$4:$O$109,4,FALSE)/(VLOOKUP(D76,'[10]Andel og antal'!$I$4:$O$109,4,FALSE)+VLOOKUP(D76,'[10]Andel og antal'!$I$4:$O$109,5,FALSE)+VLOOKUP(D76,'[10]Andel og antal'!$I$4:$O$109,6,FALSE))</f>
        <v>1</v>
      </c>
      <c r="Q76" s="13"/>
      <c r="R76" s="13"/>
      <c r="S76" s="7">
        <f>VLOOKUP(D76,'[11]Samtlige nøgletal'!$K$3:$M$104,2,FALSE)</f>
        <v>16</v>
      </c>
      <c r="T76" s="7"/>
      <c r="U76" s="4"/>
      <c r="V76" s="16"/>
      <c r="W76" s="16"/>
    </row>
    <row r="77" spans="1:23" s="8" customFormat="1" x14ac:dyDescent="0.25">
      <c r="A77" s="7" t="s">
        <v>5</v>
      </c>
      <c r="B77" s="21" t="s">
        <v>7</v>
      </c>
      <c r="C77" s="22" t="s">
        <v>49</v>
      </c>
      <c r="D77" s="23">
        <v>92</v>
      </c>
      <c r="E77" s="15">
        <f>VLOOKUP(D77,[7]_SKP3!$C$1:$F$105,4,FALSE)</f>
        <v>8.8989999999999986E-2</v>
      </c>
      <c r="F77" s="6">
        <f>VLOOKUP(D77,'[8]Dimensionering 2024'!$A$7:$F$102,6,FALSE)</f>
        <v>4.8119580919753081E-2</v>
      </c>
      <c r="G77" s="18">
        <f>VLOOKUP(C77,[9]Tilgang!$G$4:$K$105,5,FALSE)</f>
        <v>1620</v>
      </c>
      <c r="H77" s="9">
        <f>VLOOKUP(D77,'[10]Andel og antal'!$Q$4:$W$109,4,FALSE)</f>
        <v>0.63460207612456743</v>
      </c>
      <c r="I77" s="9">
        <f>VLOOKUP(D77,'[10]Andel og antal'!$Q$4:$W$109,5,FALSE)</f>
        <v>0.1439446366782007</v>
      </c>
      <c r="J77" s="9">
        <f>VLOOKUP(D77,'[10]Andel og antal'!$Q$4:$W$109,6,FALSE)</f>
        <v>9.688581314878892E-3</v>
      </c>
      <c r="K77" s="9">
        <f>VLOOKUP(D77,'[10]Andel og antal'!$Q$4:$W$109,2,FALSE)+VLOOKUP(D77,'[10]Andel og antal'!$Q$4:$W$109,3,FALSE)</f>
        <v>0.21176470588235294</v>
      </c>
      <c r="L77" s="11">
        <f>VLOOKUP(D77,'[10]Andel og antal'!$I$4:$O$109,4,FALSE)</f>
        <v>917</v>
      </c>
      <c r="M77" s="11">
        <f>VLOOKUP(D77,'[10]Andel og antal'!$I$4:$O$109,5,FALSE)</f>
        <v>208</v>
      </c>
      <c r="N77" s="11">
        <f>VLOOKUP(D77,'[10]Andel og antal'!$I$4:$O$109,6,FALSE)</f>
        <v>14</v>
      </c>
      <c r="O77" s="11">
        <f>VLOOKUP(D77,'[10]Andel og antal'!$I$4:$O$109,2,FALSE)+VLOOKUP(D77,'[10]Andel og antal'!$I$4:$O$109,3,FALSE)</f>
        <v>306</v>
      </c>
      <c r="P77" s="13">
        <f>VLOOKUP(D77,'[10]Andel og antal'!$I$4:$O$109,4,FALSE)/(VLOOKUP(D77,'[10]Andel og antal'!$I$4:$O$109,4,FALSE)+VLOOKUP(D77,'[10]Andel og antal'!$I$4:$O$109,5,FALSE)+VLOOKUP(D77,'[10]Andel og antal'!$I$4:$O$109,6,FALSE))</f>
        <v>0.80509218612818256</v>
      </c>
      <c r="Q77" s="13">
        <f>VLOOKUP(D77,'[10]Andel og antal'!$I$4:$O$109,5,FALSE)/(VLOOKUP(D77,'[10]Andel og antal'!$I$4:$O$109,4,FALSE)+VLOOKUP(D77,'[10]Andel og antal'!$I$4:$O$109,5,FALSE)+VLOOKUP(D77,'[10]Andel og antal'!$I$4:$O$109,6,FALSE))</f>
        <v>0.18261633011413519</v>
      </c>
      <c r="R77" s="13">
        <f>VLOOKUP(D77,'[10]Andel og antal'!$I$4:$O$109,6,FALSE)/(VLOOKUP(D77,'[10]Andel og antal'!$I$4:$O$109,4,FALSE)+VLOOKUP(D77,'[10]Andel og antal'!$I$4:$O$109,5,FALSE)+VLOOKUP(D77,'[10]Andel og antal'!$I$4:$O$109,6,FALSE))</f>
        <v>1.2291483757682178E-2</v>
      </c>
      <c r="S77" s="7">
        <f>VLOOKUP(D77,'[11]Samtlige nøgletal'!$K$3:$M$104,2,FALSE)</f>
        <v>1816</v>
      </c>
      <c r="T77" s="7">
        <f>VLOOKUP(D77,'[11]Samtlige nøgletal'!$K$3:$M$104,3,FALSE)</f>
        <v>389</v>
      </c>
      <c r="U77" s="4"/>
      <c r="V77" s="16"/>
      <c r="W77" s="16"/>
    </row>
    <row r="78" spans="1:23" s="8" customFormat="1" x14ac:dyDescent="0.25">
      <c r="A78" s="7" t="s">
        <v>5</v>
      </c>
      <c r="B78" s="21" t="s">
        <v>7</v>
      </c>
      <c r="C78" s="22" t="s">
        <v>50</v>
      </c>
      <c r="D78" s="23">
        <v>1325</v>
      </c>
      <c r="E78" s="15">
        <f>VLOOKUP(D78,[7]_SKP3!$C$1:$F$105,4,FALSE)</f>
        <v>0</v>
      </c>
      <c r="F78" s="6">
        <f>VLOOKUP(D78,'[8]Dimensionering 2024'!$A$7:$F$102,6,FALSE)</f>
        <v>3.8108086346153848E-2</v>
      </c>
      <c r="G78" s="18">
        <f>VLOOKUP(C78,[9]Tilgang!$G$4:$K$105,5,FALSE)</f>
        <v>57</v>
      </c>
      <c r="H78" s="9">
        <f>VLOOKUP(D78,'[10]Andel og antal'!$Q$4:$W$109,4,FALSE)</f>
        <v>0.89230769230769236</v>
      </c>
      <c r="I78" s="9"/>
      <c r="J78" s="9"/>
      <c r="K78" s="9">
        <f>VLOOKUP(D78,'[10]Andel og antal'!$Q$4:$W$109,2,FALSE)+VLOOKUP(D78,'[10]Andel og antal'!$Q$4:$W$109,3,FALSE)</f>
        <v>0.1076923076923077</v>
      </c>
      <c r="L78" s="11">
        <f>VLOOKUP(D78,'[10]Andel og antal'!$I$4:$O$109,4,FALSE)</f>
        <v>58</v>
      </c>
      <c r="M78" s="11"/>
      <c r="N78" s="11"/>
      <c r="O78" s="11">
        <f>VLOOKUP(D78,'[10]Andel og antal'!$I$4:$O$109,2,FALSE)+VLOOKUP(D78,'[10]Andel og antal'!$I$4:$O$109,3,FALSE)</f>
        <v>7</v>
      </c>
      <c r="P78" s="13">
        <f>VLOOKUP(D78,'[10]Andel og antal'!$I$4:$O$109,4,FALSE)/(VLOOKUP(D78,'[10]Andel og antal'!$I$4:$O$109,4,FALSE)+VLOOKUP(D78,'[10]Andel og antal'!$I$4:$O$109,5,FALSE)+VLOOKUP(D78,'[10]Andel og antal'!$I$4:$O$109,6,FALSE))</f>
        <v>1</v>
      </c>
      <c r="Q78" s="13"/>
      <c r="R78" s="13"/>
      <c r="S78" s="7">
        <f>VLOOKUP(D78,'[11]Samtlige nøgletal'!$K$3:$M$104,2,FALSE)</f>
        <v>70</v>
      </c>
      <c r="T78" s="7"/>
      <c r="U78" s="4"/>
      <c r="V78" s="16"/>
      <c r="W78" s="16"/>
    </row>
    <row r="79" spans="1:23" s="8" customFormat="1" x14ac:dyDescent="0.25">
      <c r="A79" s="7" t="s">
        <v>5</v>
      </c>
      <c r="B79" s="21" t="s">
        <v>7</v>
      </c>
      <c r="C79" s="22" t="s">
        <v>51</v>
      </c>
      <c r="D79" s="23">
        <v>1335</v>
      </c>
      <c r="E79" s="15">
        <f>VLOOKUP(D79,[7]_SKP3!$C$1:$F$105,4,FALSE)</f>
        <v>7.0989999999999998E-2</v>
      </c>
      <c r="F79" s="6">
        <f>VLOOKUP(D79,'[8]Dimensionering 2024'!$A$7:$F$102,6,FALSE)</f>
        <v>1.526238658E-2</v>
      </c>
      <c r="G79" s="18">
        <f>VLOOKUP(C79,[9]Tilgang!$G$4:$K$105,5,FALSE)</f>
        <v>342</v>
      </c>
      <c r="H79" s="9">
        <f>VLOOKUP(D79,'[10]Andel og antal'!$Q$4:$W$109,4,FALSE)</f>
        <v>0.66382978723404251</v>
      </c>
      <c r="I79" s="9">
        <f>VLOOKUP(D79,'[10]Andel og antal'!$Q$4:$W$109,5,FALSE)</f>
        <v>0.17872340425531916</v>
      </c>
      <c r="J79" s="9"/>
      <c r="K79" s="9">
        <f>VLOOKUP(D79,'[10]Andel og antal'!$Q$4:$W$109,2,FALSE)+VLOOKUP(D79,'[10]Andel og antal'!$Q$4:$W$109,3,FALSE)</f>
        <v>0.14468085106382977</v>
      </c>
      <c r="L79" s="11">
        <f>VLOOKUP(D79,'[10]Andel og antal'!$I$4:$O$109,4,FALSE)</f>
        <v>156</v>
      </c>
      <c r="M79" s="11">
        <f>VLOOKUP(D79,'[10]Andel og antal'!$I$4:$O$109,5,FALSE)</f>
        <v>42</v>
      </c>
      <c r="N79" s="11"/>
      <c r="O79" s="11">
        <f>VLOOKUP(D79,'[10]Andel og antal'!$I$4:$O$109,2,FALSE)+VLOOKUP(D79,'[10]Andel og antal'!$I$4:$O$109,3,FALSE)</f>
        <v>34</v>
      </c>
      <c r="P79" s="13">
        <f>VLOOKUP(D79,'[10]Andel og antal'!$I$4:$O$109,4,FALSE)/(VLOOKUP(D79,'[10]Andel og antal'!$I$4:$O$109,4,FALSE)+VLOOKUP(D79,'[10]Andel og antal'!$I$4:$O$109,5,FALSE)+VLOOKUP(D79,'[10]Andel og antal'!$I$4:$O$109,6,FALSE))</f>
        <v>0.77611940298507465</v>
      </c>
      <c r="Q79" s="13">
        <f>VLOOKUP(D79,'[10]Andel og antal'!$I$4:$O$109,5,FALSE)/(VLOOKUP(D79,'[10]Andel og antal'!$I$4:$O$109,4,FALSE)+VLOOKUP(D79,'[10]Andel og antal'!$I$4:$O$109,5,FALSE)+VLOOKUP(D79,'[10]Andel og antal'!$I$4:$O$109,6,FALSE))</f>
        <v>0.20895522388059701</v>
      </c>
      <c r="R79" s="13"/>
      <c r="S79" s="7">
        <f>VLOOKUP(D79,'[11]Samtlige nøgletal'!$K$3:$M$104,2,FALSE)</f>
        <v>296</v>
      </c>
      <c r="T79" s="7">
        <f>VLOOKUP(D79,'[11]Samtlige nøgletal'!$K$3:$M$104,3,FALSE)</f>
        <v>61</v>
      </c>
      <c r="U79" s="4"/>
      <c r="V79" s="16"/>
      <c r="W79" s="16"/>
    </row>
    <row r="80" spans="1:23" s="8" customFormat="1" x14ac:dyDescent="0.25">
      <c r="A80" s="7" t="s">
        <v>5</v>
      </c>
      <c r="B80" s="21" t="s">
        <v>7</v>
      </c>
      <c r="C80" s="22" t="s">
        <v>86</v>
      </c>
      <c r="D80" s="23">
        <v>1300</v>
      </c>
      <c r="E80" s="15">
        <f>VLOOKUP(D80,[7]_SKP3!$C$1:$F$105,4,FALSE)</f>
        <v>9.3799999999999994E-3</v>
      </c>
      <c r="F80" s="6">
        <f>VLOOKUP(D80,'[8]Dimensionering 2024'!$A$7:$F$102,6,FALSE)</f>
        <v>2.2818376750000001E-2</v>
      </c>
      <c r="G80" s="18">
        <f>VLOOKUP(C80,[9]Tilgang!$G$4:$K$105,5,FALSE)</f>
        <v>45</v>
      </c>
      <c r="H80" s="9">
        <f>VLOOKUP(D80,'[10]Andel og antal'!$Q$4:$W$109,4,FALSE)</f>
        <v>0.88888888888888884</v>
      </c>
      <c r="I80" s="9"/>
      <c r="J80" s="9"/>
      <c r="K80" s="9">
        <f>VLOOKUP(D80,'[10]Andel og antal'!$Q$4:$W$109,2,FALSE)+VLOOKUP(D80,'[10]Andel og antal'!$Q$4:$W$109,3,FALSE)</f>
        <v>8.8888888888888892E-2</v>
      </c>
      <c r="L80" s="11">
        <f>VLOOKUP(D80,'[10]Andel og antal'!$I$4:$O$109,4,FALSE)</f>
        <v>40</v>
      </c>
      <c r="M80" s="11"/>
      <c r="N80" s="11"/>
      <c r="O80" s="11">
        <f>VLOOKUP(D80,'[10]Andel og antal'!$I$4:$O$109,2,FALSE)+VLOOKUP(D80,'[10]Andel og antal'!$I$4:$O$109,3,FALSE)</f>
        <v>4</v>
      </c>
      <c r="P80" s="13">
        <f>VLOOKUP(D80,'[10]Andel og antal'!$I$4:$O$109,4,FALSE)/(VLOOKUP(D80,'[10]Andel og antal'!$I$4:$O$109,4,FALSE)+VLOOKUP(D80,'[10]Andel og antal'!$I$4:$O$109,5,FALSE)+VLOOKUP(D80,'[10]Andel og antal'!$I$4:$O$109,6,FALSE))</f>
        <v>0.97560975609756095</v>
      </c>
      <c r="Q80" s="13"/>
      <c r="R80" s="13"/>
      <c r="S80" s="7">
        <f>VLOOKUP(D80,'[11]Samtlige nøgletal'!$K$3:$M$104,2,FALSE)</f>
        <v>57</v>
      </c>
      <c r="T80" s="7"/>
      <c r="U80" s="4"/>
      <c r="V80" s="16"/>
      <c r="W80" s="16"/>
    </row>
    <row r="81" spans="1:23" s="8" customFormat="1" x14ac:dyDescent="0.25">
      <c r="A81" s="7" t="s">
        <v>5</v>
      </c>
      <c r="B81" s="21" t="s">
        <v>7</v>
      </c>
      <c r="C81" s="22" t="s">
        <v>52</v>
      </c>
      <c r="D81" s="23">
        <v>39</v>
      </c>
      <c r="E81" s="15">
        <f>VLOOKUP(D81,[7]_SKP3!$C$1:$F$105,4,FALSE)</f>
        <v>2.2360000000000001E-2</v>
      </c>
      <c r="F81" s="6">
        <f>VLOOKUP(D81,'[8]Dimensionering 2024'!$A$7:$F$102,6,FALSE)</f>
        <v>0.20816070849999999</v>
      </c>
      <c r="G81" s="18">
        <f>VLOOKUP(C81,[9]Tilgang!$G$4:$K$105,5,FALSE)</f>
        <v>11</v>
      </c>
      <c r="H81" s="9"/>
      <c r="I81" s="9"/>
      <c r="J81" s="9"/>
      <c r="K81" s="9"/>
      <c r="L81" s="11"/>
      <c r="M81" s="11"/>
      <c r="N81" s="11"/>
      <c r="O81" s="11"/>
      <c r="P81" s="13"/>
      <c r="Q81" s="13"/>
      <c r="R81" s="13"/>
      <c r="S81" s="7">
        <f>VLOOKUP(D81,'[11]Samtlige nøgletal'!$K$3:$M$104,2,FALSE)</f>
        <v>7</v>
      </c>
      <c r="T81" s="7"/>
      <c r="U81" s="4"/>
      <c r="V81" s="16"/>
      <c r="W81" s="16"/>
    </row>
    <row r="82" spans="1:23" s="8" customFormat="1" x14ac:dyDescent="0.25">
      <c r="A82" s="7" t="s">
        <v>5</v>
      </c>
      <c r="B82" s="21" t="s">
        <v>5</v>
      </c>
      <c r="C82" s="22" t="s">
        <v>53</v>
      </c>
      <c r="D82" s="23">
        <v>1710</v>
      </c>
      <c r="E82" s="15">
        <f>VLOOKUP(D82,[7]_SKP3!$C$1:$F$105,4,FALSE)</f>
        <v>0</v>
      </c>
      <c r="F82" s="6">
        <f>VLOOKUP(D82,'[8]Dimensionering 2024'!$A$7:$F$102,6,FALSE)</f>
        <v>7.7388328275862076E-2</v>
      </c>
      <c r="G82" s="18">
        <f>VLOOKUP(C82,[9]Tilgang!$G$4:$K$105,5,FALSE)</f>
        <v>139</v>
      </c>
      <c r="H82" s="9">
        <f>VLOOKUP(D82,'[10]Andel og antal'!$Q$4:$W$109,4,FALSE)</f>
        <v>0.57407407407407407</v>
      </c>
      <c r="I82" s="9"/>
      <c r="J82" s="9"/>
      <c r="K82" s="9">
        <f>VLOOKUP(D82,'[10]Andel og antal'!$Q$4:$W$109,2,FALSE)+VLOOKUP(D82,'[10]Andel og antal'!$Q$4:$W$109,3,FALSE)</f>
        <v>0.40740740740740738</v>
      </c>
      <c r="L82" s="11">
        <f>VLOOKUP(D82,'[10]Andel og antal'!$I$4:$O$109,4,FALSE)</f>
        <v>62</v>
      </c>
      <c r="M82" s="11"/>
      <c r="N82" s="11"/>
      <c r="O82" s="11">
        <f>VLOOKUP(D82,'[10]Andel og antal'!$I$4:$O$109,2,FALSE)+VLOOKUP(D82,'[10]Andel og antal'!$I$4:$O$109,3,FALSE)</f>
        <v>44</v>
      </c>
      <c r="P82" s="13">
        <f>VLOOKUP(D82,'[10]Andel og antal'!$I$4:$O$109,4,FALSE)/(VLOOKUP(D82,'[10]Andel og antal'!$I$4:$O$109,4,FALSE)+VLOOKUP(D82,'[10]Andel og antal'!$I$4:$O$109,5,FALSE)+VLOOKUP(D82,'[10]Andel og antal'!$I$4:$O$109,6,FALSE))</f>
        <v>0.96875</v>
      </c>
      <c r="Q82" s="13"/>
      <c r="R82" s="13"/>
      <c r="S82" s="7">
        <f>VLOOKUP(D82,'[11]Samtlige nøgletal'!$K$3:$M$104,2,FALSE)</f>
        <v>107</v>
      </c>
      <c r="T82" s="7"/>
      <c r="U82" s="4"/>
      <c r="V82" s="16"/>
      <c r="W82" s="16"/>
    </row>
    <row r="83" spans="1:23" s="8" customFormat="1" x14ac:dyDescent="0.25">
      <c r="A83" s="7" t="s">
        <v>5</v>
      </c>
      <c r="B83" s="21" t="s">
        <v>7</v>
      </c>
      <c r="C83" s="22" t="s">
        <v>54</v>
      </c>
      <c r="D83" s="23">
        <v>1700</v>
      </c>
      <c r="E83" s="15">
        <f>VLOOKUP(D83,[7]_SKP3!$C$1:$F$105,4,FALSE)</f>
        <v>6.1519999999999998E-2</v>
      </c>
      <c r="F83" s="6">
        <f>VLOOKUP(D83,'[8]Dimensionering 2024'!$A$7:$F$102,6,FALSE)</f>
        <v>4.3503149204946995E-2</v>
      </c>
      <c r="G83" s="18">
        <f>VLOOKUP(C83,[9]Tilgang!$G$4:$K$105,5,FALSE)</f>
        <v>260</v>
      </c>
      <c r="H83" s="9">
        <f>VLOOKUP(D83,'[10]Andel og antal'!$Q$4:$W$109,4,FALSE)</f>
        <v>0.62411347517730498</v>
      </c>
      <c r="I83" s="9">
        <f>VLOOKUP(D83,'[10]Andel og antal'!$Q$4:$W$109,5,FALSE)</f>
        <v>7.0921985815602842E-2</v>
      </c>
      <c r="J83" s="9"/>
      <c r="K83" s="9">
        <f>VLOOKUP(D83,'[10]Andel og antal'!$Q$4:$W$109,2,FALSE)+VLOOKUP(D83,'[10]Andel og antal'!$Q$4:$W$109,3,FALSE)</f>
        <v>0.3014184397163121</v>
      </c>
      <c r="L83" s="11">
        <f>VLOOKUP(D83,'[10]Andel og antal'!$I$4:$O$109,4,FALSE)</f>
        <v>176</v>
      </c>
      <c r="M83" s="11">
        <f>VLOOKUP(D83,'[10]Andel og antal'!$I$4:$O$109,5,FALSE)</f>
        <v>20</v>
      </c>
      <c r="N83" s="11"/>
      <c r="O83" s="11">
        <f>VLOOKUP(D83,'[10]Andel og antal'!$I$4:$O$109,2,FALSE)+VLOOKUP(D83,'[10]Andel og antal'!$I$4:$O$109,3,FALSE)</f>
        <v>85</v>
      </c>
      <c r="P83" s="13">
        <f>VLOOKUP(D83,'[10]Andel og antal'!$I$4:$O$109,4,FALSE)/(VLOOKUP(D83,'[10]Andel og antal'!$I$4:$O$109,4,FALSE)+VLOOKUP(D83,'[10]Andel og antal'!$I$4:$O$109,5,FALSE)+VLOOKUP(D83,'[10]Andel og antal'!$I$4:$O$109,6,FALSE))</f>
        <v>0.89340101522842641</v>
      </c>
      <c r="Q83" s="13">
        <f>VLOOKUP(D83,'[10]Andel og antal'!$I$4:$O$109,5,FALSE)/(VLOOKUP(D83,'[10]Andel og antal'!$I$4:$O$109,4,FALSE)+VLOOKUP(D83,'[10]Andel og antal'!$I$4:$O$109,5,FALSE)+VLOOKUP(D83,'[10]Andel og antal'!$I$4:$O$109,6,FALSE))</f>
        <v>0.10152284263959391</v>
      </c>
      <c r="R83" s="13"/>
      <c r="S83" s="7">
        <f>VLOOKUP(D83,'[11]Samtlige nøgletal'!$K$3:$M$104,2,FALSE)</f>
        <v>641</v>
      </c>
      <c r="T83" s="7">
        <f>VLOOKUP(D83,'[11]Samtlige nøgletal'!$K$3:$M$104,3,FALSE)</f>
        <v>29</v>
      </c>
      <c r="U83" s="4"/>
      <c r="V83" s="16"/>
      <c r="W83" s="16"/>
    </row>
    <row r="84" spans="1:23" s="8" customFormat="1" x14ac:dyDescent="0.25">
      <c r="A84" s="7" t="s">
        <v>5</v>
      </c>
      <c r="B84" s="21" t="s">
        <v>5</v>
      </c>
      <c r="C84" s="22" t="s">
        <v>55</v>
      </c>
      <c r="D84" s="23">
        <v>1575</v>
      </c>
      <c r="E84" s="15">
        <f>VLOOKUP(D84,[7]_SKP3!$C$1:$F$105,4,FALSE)</f>
        <v>0</v>
      </c>
      <c r="F84" s="6">
        <f>VLOOKUP(D84,'[8]Dimensionering 2024'!$A$7:$F$102,6,FALSE)</f>
        <v>5.5105410520833335E-2</v>
      </c>
      <c r="G84" s="18">
        <f>VLOOKUP(C84,[9]Tilgang!$G$4:$K$105,5,FALSE)</f>
        <v>109</v>
      </c>
      <c r="H84" s="9">
        <f>VLOOKUP(D84,'[10]Andel og antal'!$Q$4:$W$109,4,FALSE)</f>
        <v>0.42105263157894735</v>
      </c>
      <c r="I84" s="9"/>
      <c r="J84" s="9"/>
      <c r="K84" s="9">
        <f>VLOOKUP(D84,'[10]Andel og antal'!$Q$4:$W$109,2,FALSE)+VLOOKUP(D84,'[10]Andel og antal'!$Q$4:$W$109,3,FALSE)</f>
        <v>0.57894736842105265</v>
      </c>
      <c r="L84" s="11">
        <f>VLOOKUP(D84,'[10]Andel og antal'!$I$4:$O$109,4,FALSE)</f>
        <v>32</v>
      </c>
      <c r="M84" s="11"/>
      <c r="N84" s="11"/>
      <c r="O84" s="11">
        <f>VLOOKUP(D84,'[10]Andel og antal'!$I$4:$O$109,2,FALSE)+VLOOKUP(D84,'[10]Andel og antal'!$I$4:$O$109,3,FALSE)</f>
        <v>44</v>
      </c>
      <c r="P84" s="13">
        <f>VLOOKUP(D84,'[10]Andel og antal'!$I$4:$O$109,4,FALSE)/(VLOOKUP(D84,'[10]Andel og antal'!$I$4:$O$109,4,FALSE)+VLOOKUP(D84,'[10]Andel og antal'!$I$4:$O$109,5,FALSE)+VLOOKUP(D84,'[10]Andel og antal'!$I$4:$O$109,6,FALSE))</f>
        <v>1</v>
      </c>
      <c r="Q84" s="13"/>
      <c r="R84" s="13"/>
      <c r="S84" s="7">
        <f>VLOOKUP(D84,'[11]Samtlige nøgletal'!$K$3:$M$104,2,FALSE)</f>
        <v>58</v>
      </c>
      <c r="T84" s="7"/>
      <c r="U84" s="4"/>
      <c r="V84" s="16"/>
      <c r="W84" s="16"/>
    </row>
    <row r="85" spans="1:23" s="46" customFormat="1" x14ac:dyDescent="0.25">
      <c r="A85" s="34"/>
      <c r="B85" s="35"/>
      <c r="C85" s="36" t="s">
        <v>96</v>
      </c>
      <c r="D85" s="37">
        <v>1120</v>
      </c>
      <c r="E85" s="38" t="e">
        <f>VLOOKUP(D85,[7]_SKP3!$C$1:$F$105,4,FALSE)</f>
        <v>#N/A</v>
      </c>
      <c r="F85" s="39" t="e">
        <f>VLOOKUP(D85,'[8]Dimensionering 2024'!$A$7:$F$102,6,FALSE)</f>
        <v>#N/A</v>
      </c>
      <c r="G85" s="40" t="e">
        <f>VLOOKUP(C85,[9]Tilgang!$G$4:$K$105,5,FALSE)</f>
        <v>#N/A</v>
      </c>
      <c r="H85" s="41" t="e">
        <f>VLOOKUP(D85,'[10]Andel og antal'!$Q$4:$W$109,4,FALSE)</f>
        <v>#N/A</v>
      </c>
      <c r="I85" s="41" t="e">
        <f>VLOOKUP(D85,'[10]Andel og antal'!$Q$4:$W$109,5,FALSE)</f>
        <v>#N/A</v>
      </c>
      <c r="J85" s="41" t="e">
        <f>VLOOKUP(D85,'[10]Andel og antal'!$Q$4:$W$109,6,FALSE)</f>
        <v>#N/A</v>
      </c>
      <c r="K85" s="41" t="e">
        <f>VLOOKUP(D85,'[10]Andel og antal'!$Q$4:$W$109,2,FALSE)+VLOOKUP(D85,'[10]Andel og antal'!$Q$4:$W$109,3,FALSE)</f>
        <v>#N/A</v>
      </c>
      <c r="L85" s="42" t="e">
        <f>VLOOKUP(D85,'[10]Andel og antal'!$I$4:$O$109,4,FALSE)</f>
        <v>#N/A</v>
      </c>
      <c r="M85" s="42" t="e">
        <f>VLOOKUP(D85,'[10]Andel og antal'!$I$4:$O$109,5,FALSE)</f>
        <v>#N/A</v>
      </c>
      <c r="N85" s="42" t="e">
        <f>VLOOKUP(D85,'[10]Andel og antal'!$I$4:$O$109,6,FALSE)</f>
        <v>#N/A</v>
      </c>
      <c r="O85" s="42" t="e">
        <f>VLOOKUP(D85,'[10]Andel og antal'!$I$4:$O$109,2,FALSE)+VLOOKUP(D85,'[10]Andel og antal'!$I$4:$O$109,3,FALSE)</f>
        <v>#N/A</v>
      </c>
      <c r="P85" s="43" t="e">
        <f>VLOOKUP(D85,'[10]Andel og antal'!$I$4:$O$109,4,FALSE)/(VLOOKUP(D85,'[10]Andel og antal'!$I$4:$O$109,4,FALSE)+VLOOKUP(D85,'[10]Andel og antal'!$I$4:$O$109,5,FALSE)+VLOOKUP(D85,'[10]Andel og antal'!$I$4:$O$109,6,FALSE))</f>
        <v>#N/A</v>
      </c>
      <c r="Q85" s="43" t="e">
        <f>VLOOKUP(D85,'[10]Andel og antal'!$I$4:$O$109,5,FALSE)/(VLOOKUP(D85,'[10]Andel og antal'!$I$4:$O$109,4,FALSE)+VLOOKUP(D85,'[10]Andel og antal'!$I$4:$O$109,5,FALSE)+VLOOKUP(D85,'[10]Andel og antal'!$I$4:$O$109,6,FALSE))</f>
        <v>#N/A</v>
      </c>
      <c r="R85" s="43" t="e">
        <f>VLOOKUP(D85,'[10]Andel og antal'!$I$4:$O$109,6,FALSE)/(VLOOKUP(D85,'[10]Andel og antal'!$I$4:$O$109,4,FALSE)+VLOOKUP(D85,'[10]Andel og antal'!$I$4:$O$109,5,FALSE)+VLOOKUP(D85,'[10]Andel og antal'!$I$4:$O$109,6,FALSE))</f>
        <v>#N/A</v>
      </c>
      <c r="S85" s="34" t="e">
        <f>VLOOKUP(D85,'[11]Samtlige nøgletal'!$K$3:$M$104,2,FALSE)</f>
        <v>#N/A</v>
      </c>
      <c r="T85" s="34" t="e">
        <f>VLOOKUP(D85,'[11]Samtlige nøgletal'!$K$3:$M$104,3,FALSE)</f>
        <v>#N/A</v>
      </c>
      <c r="U85" s="44"/>
      <c r="V85" s="45"/>
      <c r="W85" s="45"/>
    </row>
    <row r="86" spans="1:23" s="8" customFormat="1" x14ac:dyDescent="0.25">
      <c r="A86" s="7" t="s">
        <v>5</v>
      </c>
      <c r="B86" s="21" t="s">
        <v>7</v>
      </c>
      <c r="C86" s="22" t="s">
        <v>57</v>
      </c>
      <c r="D86" s="23">
        <v>1125</v>
      </c>
      <c r="E86" s="15">
        <f>VLOOKUP(D86,[7]_SKP3!$C$1:$F$105,4,FALSE)</f>
        <v>8.3800000000000003E-3</v>
      </c>
      <c r="F86" s="6">
        <f>VLOOKUP(D86,'[8]Dimensionering 2024'!$A$7:$F$102,6,FALSE)</f>
        <v>5.5659057277777771E-2</v>
      </c>
      <c r="G86" s="18">
        <f>VLOOKUP(C86,[9]Tilgang!$G$4:$K$105,5,FALSE)</f>
        <v>54</v>
      </c>
      <c r="H86" s="9">
        <f>VLOOKUP(D86,'[10]Andel og antal'!$Q$4:$W$109,4,FALSE)</f>
        <v>0.82758620689655171</v>
      </c>
      <c r="I86" s="9">
        <f>VLOOKUP(D86,'[10]Andel og antal'!$Q$4:$W$109,5,FALSE)</f>
        <v>4.5977011494252873E-2</v>
      </c>
      <c r="J86" s="9"/>
      <c r="K86" s="9">
        <f>VLOOKUP(D86,'[10]Andel og antal'!$Q$4:$W$109,2,FALSE)+VLOOKUP(D86,'[10]Andel og antal'!$Q$4:$W$109,3,FALSE)</f>
        <v>0.11494252873563218</v>
      </c>
      <c r="L86" s="11">
        <f>VLOOKUP(D86,'[10]Andel og antal'!$I$4:$O$109,4,FALSE)</f>
        <v>72</v>
      </c>
      <c r="M86" s="11">
        <f>VLOOKUP(D86,'[10]Andel og antal'!$I$4:$O$109,5,FALSE)</f>
        <v>4</v>
      </c>
      <c r="N86" s="11"/>
      <c r="O86" s="11">
        <f>VLOOKUP(D86,'[10]Andel og antal'!$I$4:$O$109,2,FALSE)+VLOOKUP(D86,'[10]Andel og antal'!$I$4:$O$109,3,FALSE)</f>
        <v>10</v>
      </c>
      <c r="P86" s="13">
        <f>VLOOKUP(D86,'[10]Andel og antal'!$I$4:$O$109,4,FALSE)/(VLOOKUP(D86,'[10]Andel og antal'!$I$4:$O$109,4,FALSE)+VLOOKUP(D86,'[10]Andel og antal'!$I$4:$O$109,5,FALSE)+VLOOKUP(D86,'[10]Andel og antal'!$I$4:$O$109,6,FALSE))</f>
        <v>0.93506493506493504</v>
      </c>
      <c r="Q86" s="13">
        <f>VLOOKUP(D86,'[10]Andel og antal'!$I$4:$O$109,5,FALSE)/(VLOOKUP(D86,'[10]Andel og antal'!$I$4:$O$109,4,FALSE)+VLOOKUP(D86,'[10]Andel og antal'!$I$4:$O$109,5,FALSE)+VLOOKUP(D86,'[10]Andel og antal'!$I$4:$O$109,6,FALSE))</f>
        <v>5.1948051948051951E-2</v>
      </c>
      <c r="R86" s="13"/>
      <c r="S86" s="7">
        <f>VLOOKUP(D86,'[11]Samtlige nøgletal'!$K$3:$M$104,2,FALSE)</f>
        <v>86</v>
      </c>
      <c r="T86" s="7">
        <f>VLOOKUP(D86,'[11]Samtlige nøgletal'!$K$3:$M$104,3,FALSE)</f>
        <v>7</v>
      </c>
      <c r="U86" s="4"/>
      <c r="V86" s="16"/>
      <c r="W86" s="16"/>
    </row>
    <row r="87" spans="1:23" s="8" customFormat="1" x14ac:dyDescent="0.25">
      <c r="A87" s="7" t="s">
        <v>5</v>
      </c>
      <c r="B87" s="21" t="s">
        <v>7</v>
      </c>
      <c r="C87" s="22" t="s">
        <v>58</v>
      </c>
      <c r="D87" s="23">
        <v>1470</v>
      </c>
      <c r="E87" s="15">
        <f>VLOOKUP(D87,[7]_SKP3!$C$1:$F$105,4,FALSE)</f>
        <v>2.4220000000000002E-2</v>
      </c>
      <c r="F87" s="6">
        <f>VLOOKUP(D87,'[8]Dimensionering 2024'!$A$7:$F$102,6,FALSE)</f>
        <v>0.12031175529411764</v>
      </c>
      <c r="G87" s="18">
        <f>VLOOKUP(C87,[9]Tilgang!$G$4:$K$105,5,FALSE)</f>
        <v>46</v>
      </c>
      <c r="H87" s="9">
        <f>VLOOKUP(D87,'[10]Andel og antal'!$Q$4:$W$109,4,FALSE)</f>
        <v>0.73333333333333328</v>
      </c>
      <c r="I87" s="9">
        <f>VLOOKUP(D87,'[10]Andel og antal'!$Q$4:$W$109,5,FALSE)</f>
        <v>0.1111111111111111</v>
      </c>
      <c r="J87" s="9"/>
      <c r="K87" s="9">
        <f>VLOOKUP(D87,'[10]Andel og antal'!$Q$4:$W$109,2,FALSE)+VLOOKUP(D87,'[10]Andel og antal'!$Q$4:$W$109,3,FALSE)</f>
        <v>0.15555555555555556</v>
      </c>
      <c r="L87" s="11">
        <f>VLOOKUP(D87,'[10]Andel og antal'!$I$4:$O$109,4,FALSE)</f>
        <v>33</v>
      </c>
      <c r="M87" s="11">
        <f>VLOOKUP(D87,'[10]Andel og antal'!$I$4:$O$109,5,FALSE)</f>
        <v>5</v>
      </c>
      <c r="N87" s="11"/>
      <c r="O87" s="11">
        <f>VLOOKUP(D87,'[10]Andel og antal'!$I$4:$O$109,2,FALSE)+VLOOKUP(D87,'[10]Andel og antal'!$I$4:$O$109,3,FALSE)</f>
        <v>7</v>
      </c>
      <c r="P87" s="13">
        <f>VLOOKUP(D87,'[10]Andel og antal'!$I$4:$O$109,4,FALSE)/(VLOOKUP(D87,'[10]Andel og antal'!$I$4:$O$109,4,FALSE)+VLOOKUP(D87,'[10]Andel og antal'!$I$4:$O$109,5,FALSE)+VLOOKUP(D87,'[10]Andel og antal'!$I$4:$O$109,6,FALSE))</f>
        <v>0.86842105263157898</v>
      </c>
      <c r="Q87" s="13">
        <f>VLOOKUP(D87,'[10]Andel og antal'!$I$4:$O$109,5,FALSE)/(VLOOKUP(D87,'[10]Andel og antal'!$I$4:$O$109,4,FALSE)+VLOOKUP(D87,'[10]Andel og antal'!$I$4:$O$109,5,FALSE)+VLOOKUP(D87,'[10]Andel og antal'!$I$4:$O$109,6,FALSE))</f>
        <v>0.13157894736842105</v>
      </c>
      <c r="R87" s="13"/>
      <c r="S87" s="7">
        <f>VLOOKUP(D87,'[11]Samtlige nøgletal'!$K$3:$M$104,2,FALSE)</f>
        <v>57</v>
      </c>
      <c r="T87" s="7">
        <f>VLOOKUP(D87,'[11]Samtlige nøgletal'!$K$3:$M$104,3,FALSE)</f>
        <v>7</v>
      </c>
      <c r="U87" s="4"/>
      <c r="V87" s="16"/>
      <c r="W87" s="16"/>
    </row>
    <row r="88" spans="1:23" s="8" customFormat="1" x14ac:dyDescent="0.25">
      <c r="A88" s="7" t="s">
        <v>5</v>
      </c>
      <c r="B88" s="21" t="s">
        <v>5</v>
      </c>
      <c r="C88" s="22" t="s">
        <v>59</v>
      </c>
      <c r="D88" s="23">
        <v>1440</v>
      </c>
      <c r="E88" s="15">
        <f>VLOOKUP(D88,[7]_SKP3!$C$1:$F$105,4,FALSE)</f>
        <v>0</v>
      </c>
      <c r="F88" s="6">
        <f>VLOOKUP(D88,'[8]Dimensionering 2024'!$A$7:$F$102,6,FALSE)</f>
        <v>4.9830599326340992E-2</v>
      </c>
      <c r="G88" s="18">
        <f>VLOOKUP(C88,[9]Tilgang!$G$4:$K$105,5,FALSE)</f>
        <v>11</v>
      </c>
      <c r="H88" s="9">
        <f>VLOOKUP(D88,'[10]Andel og antal'!$Q$4:$W$109,4,FALSE)</f>
        <v>1</v>
      </c>
      <c r="I88" s="9"/>
      <c r="J88" s="9"/>
      <c r="K88" s="9"/>
      <c r="L88" s="11">
        <f>VLOOKUP(D88,'[10]Andel og antal'!$I$4:$O$109,4,FALSE)</f>
        <v>20</v>
      </c>
      <c r="M88" s="11"/>
      <c r="N88" s="11"/>
      <c r="O88" s="11"/>
      <c r="P88" s="13">
        <f>VLOOKUP(D88,'[10]Andel og antal'!$I$4:$O$109,4,FALSE)/(VLOOKUP(D88,'[10]Andel og antal'!$I$4:$O$109,4,FALSE)+VLOOKUP(D88,'[10]Andel og antal'!$I$4:$O$109,5,FALSE)+VLOOKUP(D88,'[10]Andel og antal'!$I$4:$O$109,6,FALSE))</f>
        <v>1</v>
      </c>
      <c r="Q88" s="13"/>
      <c r="R88" s="13"/>
      <c r="S88" s="7">
        <f>VLOOKUP(D88,'[11]Samtlige nøgletal'!$K$3:$M$104,2,FALSE)</f>
        <v>19</v>
      </c>
      <c r="T88" s="7"/>
      <c r="U88" s="4"/>
      <c r="V88" s="16"/>
      <c r="W88" s="16"/>
    </row>
    <row r="89" spans="1:23" s="8" customFormat="1" x14ac:dyDescent="0.25">
      <c r="A89" s="7" t="s">
        <v>7</v>
      </c>
      <c r="B89" s="21" t="s">
        <v>7</v>
      </c>
      <c r="C89" s="22" t="s">
        <v>60</v>
      </c>
      <c r="D89" s="23">
        <v>1630</v>
      </c>
      <c r="E89" s="15">
        <f>VLOOKUP(D89,[7]_SKP3!$C$1:$F$105,4,FALSE)</f>
        <v>8.4449999999999997E-2</v>
      </c>
      <c r="F89" s="6">
        <f>VLOOKUP(D89,'[8]Dimensionering 2024'!$A$7:$F$102,6,FALSE)</f>
        <v>5.8695337777777787E-2</v>
      </c>
      <c r="G89" s="18">
        <f>VLOOKUP(C89,[9]Tilgang!$G$4:$K$105,5,FALSE)</f>
        <v>68</v>
      </c>
      <c r="H89" s="9">
        <f>VLOOKUP(D89,'[10]Andel og antal'!$Q$4:$W$109,4,FALSE)</f>
        <v>0.66153846153846152</v>
      </c>
      <c r="I89" s="9">
        <f>VLOOKUP(D89,'[10]Andel og antal'!$Q$4:$W$109,5,FALSE)</f>
        <v>9.2307692307692313E-2</v>
      </c>
      <c r="J89" s="9"/>
      <c r="K89" s="9">
        <f>VLOOKUP(D89,'[10]Andel og antal'!$Q$4:$W$109,2,FALSE)+VLOOKUP(D89,'[10]Andel og antal'!$Q$4:$W$109,3,FALSE)</f>
        <v>0.23076923076923078</v>
      </c>
      <c r="L89" s="11">
        <f>VLOOKUP(D89,'[10]Andel og antal'!$I$4:$O$109,4,FALSE)</f>
        <v>43</v>
      </c>
      <c r="M89" s="11">
        <f>VLOOKUP(D89,'[10]Andel og antal'!$I$4:$O$109,5,FALSE)</f>
        <v>6</v>
      </c>
      <c r="N89" s="11"/>
      <c r="O89" s="11">
        <f>VLOOKUP(D89,'[10]Andel og antal'!$I$4:$O$109,2,FALSE)+VLOOKUP(D89,'[10]Andel og antal'!$I$4:$O$109,3,FALSE)</f>
        <v>15</v>
      </c>
      <c r="P89" s="13">
        <f>VLOOKUP(D89,'[10]Andel og antal'!$I$4:$O$109,4,FALSE)/(VLOOKUP(D89,'[10]Andel og antal'!$I$4:$O$109,4,FALSE)+VLOOKUP(D89,'[10]Andel og antal'!$I$4:$O$109,5,FALSE)+VLOOKUP(D89,'[10]Andel og antal'!$I$4:$O$109,6,FALSE))</f>
        <v>0.86</v>
      </c>
      <c r="Q89" s="13">
        <f>VLOOKUP(D89,'[10]Andel og antal'!$I$4:$O$109,5,FALSE)/(VLOOKUP(D89,'[10]Andel og antal'!$I$4:$O$109,4,FALSE)+VLOOKUP(D89,'[10]Andel og antal'!$I$4:$O$109,5,FALSE)+VLOOKUP(D89,'[10]Andel og antal'!$I$4:$O$109,6,FALSE))</f>
        <v>0.12</v>
      </c>
      <c r="R89" s="13"/>
      <c r="S89" s="7">
        <f>VLOOKUP(D89,'[11]Samtlige nøgletal'!$K$3:$M$104,2,FALSE)</f>
        <v>92</v>
      </c>
      <c r="T89" s="7">
        <f>VLOOKUP(D89,'[11]Samtlige nøgletal'!$K$3:$M$104,3,FALSE)</f>
        <v>15</v>
      </c>
      <c r="U89" s="4"/>
      <c r="V89" s="16"/>
      <c r="W89" s="16"/>
    </row>
    <row r="90" spans="1:23" s="8" customFormat="1" x14ac:dyDescent="0.25">
      <c r="A90" s="7" t="s">
        <v>5</v>
      </c>
      <c r="B90" s="21" t="s">
        <v>5</v>
      </c>
      <c r="C90" s="22" t="s">
        <v>88</v>
      </c>
      <c r="D90" s="23">
        <v>1650</v>
      </c>
      <c r="E90" s="15">
        <f>VLOOKUP(D90,[7]_SKP3!$C$1:$F$105,4,FALSE)</f>
        <v>0</v>
      </c>
      <c r="F90" s="6">
        <f>VLOOKUP(D90,'[8]Dimensionering 2024'!$A$7:$F$102,6,FALSE)</f>
        <v>1.4008968409090911E-2</v>
      </c>
      <c r="G90" s="18">
        <f>VLOOKUP(C90,[9]Tilgang!$G$4:$K$105,5,FALSE)</f>
        <v>33</v>
      </c>
      <c r="H90" s="9">
        <f>VLOOKUP(D90,'[10]Andel og antal'!$Q$4:$W$109,4,FALSE)</f>
        <v>1</v>
      </c>
      <c r="I90" s="9"/>
      <c r="J90" s="9"/>
      <c r="K90" s="9"/>
      <c r="L90" s="11">
        <f>VLOOKUP(D90,'[10]Andel og antal'!$I$4:$O$109,4,FALSE)</f>
        <v>34</v>
      </c>
      <c r="M90" s="11"/>
      <c r="N90" s="11"/>
      <c r="O90" s="11"/>
      <c r="P90" s="13">
        <f>VLOOKUP(D90,'[10]Andel og antal'!$I$4:$O$109,4,FALSE)/(VLOOKUP(D90,'[10]Andel og antal'!$I$4:$O$109,4,FALSE)+VLOOKUP(D90,'[10]Andel og antal'!$I$4:$O$109,5,FALSE)+VLOOKUP(D90,'[10]Andel og antal'!$I$4:$O$109,6,FALSE))</f>
        <v>1</v>
      </c>
      <c r="Q90" s="13"/>
      <c r="R90" s="13"/>
      <c r="S90" s="7">
        <f>VLOOKUP(D90,'[11]Samtlige nøgletal'!$K$3:$M$104,2,FALSE)</f>
        <v>57</v>
      </c>
      <c r="T90" s="7"/>
      <c r="U90" s="4"/>
      <c r="V90" s="16"/>
      <c r="W90" s="16"/>
    </row>
    <row r="91" spans="1:23" s="8" customFormat="1" x14ac:dyDescent="0.25">
      <c r="A91" s="7" t="s">
        <v>5</v>
      </c>
      <c r="B91" s="21" t="s">
        <v>7</v>
      </c>
      <c r="C91" s="22" t="s">
        <v>109</v>
      </c>
      <c r="D91" s="23">
        <v>1110</v>
      </c>
      <c r="E91" s="15">
        <f>VLOOKUP(D91,[7]_SKP3!$C$1:$F$105,4,FALSE)</f>
        <v>2.0950000000000003E-2</v>
      </c>
      <c r="F91" s="6">
        <f>VLOOKUP(D91,'[8]Dimensionering 2024'!$A$7:$F$102,6,FALSE)</f>
        <v>6.0991461705827081E-2</v>
      </c>
      <c r="G91" s="18">
        <f>VLOOKUP(C91,[9]Tilgang!$G$4:$K$105,5,FALSE)</f>
        <v>699</v>
      </c>
      <c r="H91" s="9">
        <f>VLOOKUP(D91,'[10]Andel og antal'!$Q$4:$W$109,4,FALSE)</f>
        <v>0.8043165467625899</v>
      </c>
      <c r="I91" s="9">
        <f>VLOOKUP(D91,'[10]Andel og antal'!$Q$4:$W$109,5,FALSE)</f>
        <v>2.0143884892086329E-2</v>
      </c>
      <c r="J91" s="9"/>
      <c r="K91" s="9">
        <f>VLOOKUP(D91,'[10]Andel og antal'!$Q$4:$W$109,2,FALSE)+VLOOKUP(D91,'[10]Andel og antal'!$Q$4:$W$109,3,FALSE)</f>
        <v>0.17122302158273384</v>
      </c>
      <c r="L91" s="11">
        <f>VLOOKUP(D91,'[10]Andel og antal'!$I$4:$O$109,4,FALSE)</f>
        <v>559</v>
      </c>
      <c r="M91" s="11">
        <f>VLOOKUP(D91,'[10]Andel og antal'!$I$4:$O$109,5,FALSE)</f>
        <v>14</v>
      </c>
      <c r="N91" s="11"/>
      <c r="O91" s="11">
        <f>VLOOKUP(D91,'[10]Andel og antal'!$I$4:$O$109,2,FALSE)+VLOOKUP(D91,'[10]Andel og antal'!$I$4:$O$109,3,FALSE)</f>
        <v>119</v>
      </c>
      <c r="P91" s="13">
        <f>VLOOKUP(D91,'[10]Andel og antal'!$I$4:$O$109,4,FALSE)/(VLOOKUP(D91,'[10]Andel og antal'!$I$4:$O$109,4,FALSE)+VLOOKUP(D91,'[10]Andel og antal'!$I$4:$O$109,5,FALSE)+VLOOKUP(D91,'[10]Andel og antal'!$I$4:$O$109,6,FALSE))</f>
        <v>0.97048611111111116</v>
      </c>
      <c r="Q91" s="13">
        <f>VLOOKUP(D91,'[10]Andel og antal'!$I$4:$O$109,5,FALSE)/(VLOOKUP(D91,'[10]Andel og antal'!$I$4:$O$109,4,FALSE)+VLOOKUP(D91,'[10]Andel og antal'!$I$4:$O$109,5,FALSE)+VLOOKUP(D91,'[10]Andel og antal'!$I$4:$O$109,6,FALSE))</f>
        <v>2.4305555555555556E-2</v>
      </c>
      <c r="R91" s="13"/>
      <c r="S91" s="7">
        <f>VLOOKUP(D91,'[11]Samtlige nøgletal'!$K$3:$M$104,2,FALSE)</f>
        <v>1056</v>
      </c>
      <c r="T91" s="7">
        <f>VLOOKUP(D91,'[11]Samtlige nøgletal'!$K$3:$M$104,3,FALSE)</f>
        <v>69</v>
      </c>
      <c r="U91" s="4"/>
      <c r="V91" s="16"/>
      <c r="W91" s="16"/>
    </row>
    <row r="92" spans="1:23" s="46" customFormat="1" x14ac:dyDescent="0.25">
      <c r="A92" s="34"/>
      <c r="B92" s="35"/>
      <c r="C92" s="36" t="s">
        <v>102</v>
      </c>
      <c r="D92" s="37">
        <v>1410</v>
      </c>
      <c r="E92" s="38">
        <f>VLOOKUP(D92,[7]_SKP3!$C$1:$F$105,4,FALSE)</f>
        <v>0.52093</v>
      </c>
      <c r="F92" s="39" t="e">
        <f>VLOOKUP(D92,'[8]Dimensionering 2024'!$A$7:$F$102,6,FALSE)</f>
        <v>#N/A</v>
      </c>
      <c r="G92" s="40" t="e">
        <f>VLOOKUP(C92,[9]Tilgang!$G$4:$K$105,5,FALSE)</f>
        <v>#N/A</v>
      </c>
      <c r="H92" s="41" t="e">
        <f>VLOOKUP(D92,'[10]Andel og antal'!$Q$4:$W$109,4,FALSE)</f>
        <v>#N/A</v>
      </c>
      <c r="I92" s="41" t="e">
        <f>VLOOKUP(D92,'[10]Andel og antal'!$Q$4:$W$109,5,FALSE)</f>
        <v>#N/A</v>
      </c>
      <c r="J92" s="41" t="e">
        <f>VLOOKUP(D92,'[10]Andel og antal'!$Q$4:$W$109,6,FALSE)</f>
        <v>#N/A</v>
      </c>
      <c r="K92" s="41" t="e">
        <f>VLOOKUP(D92,'[10]Andel og antal'!$Q$4:$W$109,2,FALSE)+VLOOKUP(D92,'[10]Andel og antal'!$Q$4:$W$109,3,FALSE)</f>
        <v>#N/A</v>
      </c>
      <c r="L92" s="42" t="e">
        <f>VLOOKUP(D92,'[10]Andel og antal'!$I$4:$O$109,4,FALSE)</f>
        <v>#N/A</v>
      </c>
      <c r="M92" s="42" t="e">
        <f>VLOOKUP(D92,'[10]Andel og antal'!$I$4:$O$109,5,FALSE)</f>
        <v>#N/A</v>
      </c>
      <c r="N92" s="42" t="e">
        <f>VLOOKUP(D92,'[10]Andel og antal'!$I$4:$O$109,6,FALSE)</f>
        <v>#N/A</v>
      </c>
      <c r="O92" s="42" t="e">
        <f>VLOOKUP(D92,'[10]Andel og antal'!$I$4:$O$109,2,FALSE)+VLOOKUP(D92,'[10]Andel og antal'!$I$4:$O$109,3,FALSE)</f>
        <v>#N/A</v>
      </c>
      <c r="P92" s="43" t="e">
        <f>VLOOKUP(D92,'[10]Andel og antal'!$I$4:$O$109,4,FALSE)/(VLOOKUP(D92,'[10]Andel og antal'!$I$4:$O$109,4,FALSE)+VLOOKUP(D92,'[10]Andel og antal'!$I$4:$O$109,5,FALSE)+VLOOKUP(D92,'[10]Andel og antal'!$I$4:$O$109,6,FALSE))</f>
        <v>#N/A</v>
      </c>
      <c r="Q92" s="43" t="e">
        <f>VLOOKUP(D92,'[10]Andel og antal'!$I$4:$O$109,5,FALSE)/(VLOOKUP(D92,'[10]Andel og antal'!$I$4:$O$109,4,FALSE)+VLOOKUP(D92,'[10]Andel og antal'!$I$4:$O$109,5,FALSE)+VLOOKUP(D92,'[10]Andel og antal'!$I$4:$O$109,6,FALSE))</f>
        <v>#N/A</v>
      </c>
      <c r="R92" s="43" t="e">
        <f>VLOOKUP(D92,'[10]Andel og antal'!$I$4:$O$109,6,FALSE)/(VLOOKUP(D92,'[10]Andel og antal'!$I$4:$O$109,4,FALSE)+VLOOKUP(D92,'[10]Andel og antal'!$I$4:$O$109,5,FALSE)+VLOOKUP(D92,'[10]Andel og antal'!$I$4:$O$109,6,FALSE))</f>
        <v>#N/A</v>
      </c>
      <c r="S92" s="34"/>
      <c r="T92" s="34"/>
      <c r="U92" s="44"/>
      <c r="V92" s="45"/>
      <c r="W92" s="45"/>
    </row>
    <row r="93" spans="1:23" s="8" customFormat="1" x14ac:dyDescent="0.25">
      <c r="A93" s="7" t="s">
        <v>5</v>
      </c>
      <c r="B93" s="21" t="s">
        <v>5</v>
      </c>
      <c r="C93" s="22" t="s">
        <v>105</v>
      </c>
      <c r="D93" s="23">
        <v>2008</v>
      </c>
      <c r="E93" s="15">
        <f>VLOOKUP(D93,[7]_SKP3!$C$1:$F$105,4,FALSE)</f>
        <v>0</v>
      </c>
      <c r="F93" s="6">
        <v>8.0000000000000002E-3</v>
      </c>
      <c r="G93" s="18">
        <f>VLOOKUP(C93,[9]Tilgang!$G$4:$K$105,5,FALSE)</f>
        <v>3876</v>
      </c>
      <c r="H93" s="9">
        <f>VLOOKUP(D93,'[10]Andel og antal'!$Q$4:$W$109,4,FALSE)</f>
        <v>0.78832986007740402</v>
      </c>
      <c r="I93" s="9"/>
      <c r="J93" s="9"/>
      <c r="K93" s="9">
        <f>VLOOKUP(D93,'[10]Andel og antal'!$Q$4:$W$109,2,FALSE)+VLOOKUP(D93,'[10]Andel og antal'!$Q$4:$W$109,3,FALSE)</f>
        <v>0.21107472462042273</v>
      </c>
      <c r="L93" s="11">
        <f>VLOOKUP(D93,'[10]Andel og antal'!$I$4:$O$109,4,FALSE)</f>
        <v>2648</v>
      </c>
      <c r="M93" s="11"/>
      <c r="N93" s="11"/>
      <c r="O93" s="11">
        <f>VLOOKUP(D93,'[10]Andel og antal'!$I$4:$O$109,2,FALSE)+VLOOKUP(D93,'[10]Andel og antal'!$I$4:$O$109,3,FALSE)</f>
        <v>709</v>
      </c>
      <c r="P93" s="13">
        <f>VLOOKUP(D93,'[10]Andel og antal'!$I$4:$O$109,4,FALSE)/(VLOOKUP(D93,'[10]Andel og antal'!$I$4:$O$109,4,FALSE)+VLOOKUP(D93,'[10]Andel og antal'!$I$4:$O$109,5,FALSE)+VLOOKUP(D93,'[10]Andel og antal'!$I$4:$O$109,6,FALSE))</f>
        <v>0.99924528301886795</v>
      </c>
      <c r="Q93" s="13"/>
      <c r="R93" s="13"/>
      <c r="S93" s="7">
        <f>VLOOKUP(D93,'[11]Samtlige nøgletal'!$K$3:$M$104,2,FALSE)</f>
        <v>5578</v>
      </c>
      <c r="T93" s="7"/>
      <c r="U93" s="4"/>
      <c r="V93" s="16"/>
      <c r="W93" s="16"/>
    </row>
    <row r="94" spans="1:23" s="8" customFormat="1" x14ac:dyDescent="0.25">
      <c r="A94" s="7" t="s">
        <v>5</v>
      </c>
      <c r="B94" s="21" t="s">
        <v>5</v>
      </c>
      <c r="C94" s="22" t="s">
        <v>106</v>
      </c>
      <c r="D94" s="23">
        <v>2007</v>
      </c>
      <c r="E94" s="15">
        <f>VLOOKUP(D94,[7]_SKP3!$C$1:$F$105,4,FALSE)</f>
        <v>0</v>
      </c>
      <c r="F94" s="6">
        <v>2.7E-2</v>
      </c>
      <c r="G94" s="18">
        <f>VLOOKUP(C94,[9]Tilgang!$G$4:$K$105,5,FALSE)</f>
        <v>2759</v>
      </c>
      <c r="H94" s="9">
        <f>VLOOKUP(D94,'[10]Andel og antal'!$Q$4:$W$109,4,FALSE)</f>
        <v>0.77889447236180909</v>
      </c>
      <c r="I94" s="9"/>
      <c r="J94" s="9">
        <f>VLOOKUP(D94,'[10]Andel og antal'!$Q$4:$W$109,6,FALSE)</f>
        <v>2.0938023450586263E-3</v>
      </c>
      <c r="K94" s="9">
        <f>VLOOKUP(D94,'[10]Andel og antal'!$Q$4:$W$109,2,FALSE)+VLOOKUP(D94,'[10]Andel og antal'!$Q$4:$W$109,3,FALSE)</f>
        <v>0.21901172529313231</v>
      </c>
      <c r="L94" s="11">
        <f>VLOOKUP(D94,'[10]Andel og antal'!$I$4:$O$109,4,FALSE)</f>
        <v>1860</v>
      </c>
      <c r="M94" s="11"/>
      <c r="N94" s="11">
        <f>VLOOKUP(D94,'[10]Andel og antal'!$I$4:$O$109,6,FALSE)</f>
        <v>5</v>
      </c>
      <c r="O94" s="11">
        <f>VLOOKUP(D94,'[10]Andel og antal'!$I$4:$O$109,2,FALSE)+VLOOKUP(D94,'[10]Andel og antal'!$I$4:$O$109,3,FALSE)</f>
        <v>523</v>
      </c>
      <c r="P94" s="13">
        <f>VLOOKUP(D94,'[10]Andel og antal'!$I$4:$O$109,4,FALSE)/(VLOOKUP(D94,'[10]Andel og antal'!$I$4:$O$109,4,FALSE)+VLOOKUP(D94,'[10]Andel og antal'!$I$4:$O$109,5,FALSE)+VLOOKUP(D94,'[10]Andel og antal'!$I$4:$O$109,6,FALSE))</f>
        <v>0.99731903485254692</v>
      </c>
      <c r="Q94" s="13"/>
      <c r="R94" s="13">
        <f>VLOOKUP(D94,'[10]Andel og antal'!$I$4:$O$109,6,FALSE)/(VLOOKUP(D94,'[10]Andel og antal'!$I$4:$O$109,4,FALSE)+VLOOKUP(D94,'[10]Andel og antal'!$I$4:$O$109,5,FALSE)+VLOOKUP(D94,'[10]Andel og antal'!$I$4:$O$109,6,FALSE))</f>
        <v>2.6809651474530832E-3</v>
      </c>
      <c r="S94" s="7">
        <f>VLOOKUP(D94,'[11]Samtlige nøgletal'!$K$3:$M$104,2,FALSE)</f>
        <v>3981</v>
      </c>
      <c r="T94" s="7"/>
      <c r="U94" s="4"/>
      <c r="V94" s="16"/>
      <c r="W94" s="16"/>
    </row>
    <row r="95" spans="1:23" s="46" customFormat="1" x14ac:dyDescent="0.25">
      <c r="A95" s="34"/>
      <c r="B95" s="35"/>
      <c r="C95" s="36" t="s">
        <v>103</v>
      </c>
      <c r="D95" s="37">
        <v>2004</v>
      </c>
      <c r="E95" s="38">
        <f>VLOOKUP(D95,[7]_SKP3!$C$1:$F$105,4,FALSE)</f>
        <v>0</v>
      </c>
      <c r="F95" s="39" t="e">
        <f>VLOOKUP(D95,'[8]Dimensionering 2024'!$A$7:$F$102,6,FALSE)</f>
        <v>#N/A</v>
      </c>
      <c r="G95" s="40" t="e">
        <f>VLOOKUP(C95,[9]Tilgang!$G$4:$K$105,5,FALSE)</f>
        <v>#N/A</v>
      </c>
      <c r="H95" s="41" t="e">
        <f>VLOOKUP(D95,'[10]Andel og antal'!$Q$4:$W$109,4,FALSE)</f>
        <v>#N/A</v>
      </c>
      <c r="I95" s="41" t="e">
        <f>VLOOKUP(D95,'[10]Andel og antal'!$Q$4:$W$109,5,FALSE)</f>
        <v>#N/A</v>
      </c>
      <c r="J95" s="41" t="e">
        <f>VLOOKUP(D95,'[10]Andel og antal'!$Q$4:$W$109,6,FALSE)</f>
        <v>#N/A</v>
      </c>
      <c r="K95" s="41" t="e">
        <f>VLOOKUP(D95,'[10]Andel og antal'!$Q$4:$W$109,2,FALSE)+VLOOKUP(D95,'[10]Andel og antal'!$Q$4:$W$109,3,FALSE)</f>
        <v>#N/A</v>
      </c>
      <c r="L95" s="42" t="e">
        <f>VLOOKUP(D95,'[10]Andel og antal'!$I$4:$O$109,4,FALSE)</f>
        <v>#N/A</v>
      </c>
      <c r="M95" s="42" t="e">
        <f>VLOOKUP(D95,'[10]Andel og antal'!$I$4:$O$109,5,FALSE)</f>
        <v>#N/A</v>
      </c>
      <c r="N95" s="42" t="e">
        <f>VLOOKUP(D95,'[10]Andel og antal'!$I$4:$O$109,6,FALSE)</f>
        <v>#N/A</v>
      </c>
      <c r="O95" s="42" t="e">
        <f>VLOOKUP(D95,'[10]Andel og antal'!$I$4:$O$109,2,FALSE)+VLOOKUP(D95,'[10]Andel og antal'!$I$4:$O$109,3,FALSE)</f>
        <v>#N/A</v>
      </c>
      <c r="P95" s="43" t="e">
        <f>VLOOKUP(D95,'[10]Andel og antal'!$I$4:$O$109,4,FALSE)/(VLOOKUP(D95,'[10]Andel og antal'!$I$4:$O$109,4,FALSE)+VLOOKUP(D95,'[10]Andel og antal'!$I$4:$O$109,5,FALSE)+VLOOKUP(D95,'[10]Andel og antal'!$I$4:$O$109,6,FALSE))</f>
        <v>#N/A</v>
      </c>
      <c r="Q95" s="43" t="e">
        <f>VLOOKUP(D95,'[10]Andel og antal'!$I$4:$O$109,5,FALSE)/(VLOOKUP(D95,'[10]Andel og antal'!$I$4:$O$109,4,FALSE)+VLOOKUP(D95,'[10]Andel og antal'!$I$4:$O$109,5,FALSE)+VLOOKUP(D95,'[10]Andel og antal'!$I$4:$O$109,6,FALSE))</f>
        <v>#N/A</v>
      </c>
      <c r="R95" s="43" t="e">
        <f>VLOOKUP(D95,'[10]Andel og antal'!$I$4:$O$109,6,FALSE)/(VLOOKUP(D95,'[10]Andel og antal'!$I$4:$O$109,4,FALSE)+VLOOKUP(D95,'[10]Andel og antal'!$I$4:$O$109,5,FALSE)+VLOOKUP(D95,'[10]Andel og antal'!$I$4:$O$109,6,FALSE))</f>
        <v>#N/A</v>
      </c>
      <c r="S95" s="34" t="e">
        <f>VLOOKUP(D95,'[11]Samtlige nøgletal'!$K$3:$M$104,2,FALSE)</f>
        <v>#N/A</v>
      </c>
      <c r="T95" s="34" t="e">
        <f>VLOOKUP(D95,'[11]Samtlige nøgletal'!$K$3:$M$104,3,FALSE)</f>
        <v>#N/A</v>
      </c>
      <c r="U95" s="44"/>
      <c r="V95" s="45"/>
      <c r="W95" s="45"/>
    </row>
    <row r="96" spans="1:23" s="8" customFormat="1" x14ac:dyDescent="0.25">
      <c r="A96" s="7" t="s">
        <v>5</v>
      </c>
      <c r="B96" s="21" t="s">
        <v>5</v>
      </c>
      <c r="C96" s="22" t="s">
        <v>92</v>
      </c>
      <c r="D96" s="23">
        <v>1360</v>
      </c>
      <c r="E96" s="15">
        <f>VLOOKUP(D96,[7]_SKP3!$C$1:$F$105,4,FALSE)</f>
        <v>0</v>
      </c>
      <c r="F96" s="6">
        <f>VLOOKUP(D96,'[8]Dimensionering 2024'!$A$7:$F$102,6,FALSE)</f>
        <v>4.9830599326340992E-2</v>
      </c>
      <c r="G96" s="18">
        <f>VLOOKUP(C96,[9]Tilgang!$G$4:$K$105,5,FALSE)</f>
        <v>7</v>
      </c>
      <c r="H96" s="9"/>
      <c r="I96" s="9"/>
      <c r="J96" s="9"/>
      <c r="K96" s="9"/>
      <c r="L96" s="11"/>
      <c r="M96" s="11"/>
      <c r="N96" s="11"/>
      <c r="O96" s="11"/>
      <c r="P96" s="13"/>
      <c r="Q96" s="13"/>
      <c r="R96" s="13"/>
      <c r="S96" s="7">
        <f>VLOOKUP(D96,'[11]Samtlige nøgletal'!$K$3:$M$104,2,FALSE)</f>
        <v>7</v>
      </c>
      <c r="T96" s="7"/>
      <c r="U96" s="4"/>
      <c r="V96" s="16"/>
      <c r="W96" s="16"/>
    </row>
    <row r="97" spans="1:23" s="8" customFormat="1" x14ac:dyDescent="0.25">
      <c r="A97" s="7" t="s">
        <v>5</v>
      </c>
      <c r="B97" s="21" t="s">
        <v>5</v>
      </c>
      <c r="C97" s="22" t="s">
        <v>62</v>
      </c>
      <c r="D97" s="23">
        <v>1370</v>
      </c>
      <c r="E97" s="15">
        <f>VLOOKUP(D97,[7]_SKP3!$C$1:$F$105,4,FALSE)</f>
        <v>0</v>
      </c>
      <c r="F97" s="6">
        <f>VLOOKUP(D97,'[8]Dimensionering 2024'!$A$7:$F$102,6,FALSE)</f>
        <v>4.9830599326340992E-2</v>
      </c>
      <c r="G97" s="18">
        <f>VLOOKUP(C97,[9]Tilgang!$G$4:$K$105,5,FALSE)</f>
        <v>4</v>
      </c>
      <c r="H97" s="9"/>
      <c r="I97" s="9"/>
      <c r="J97" s="9"/>
      <c r="K97" s="9"/>
      <c r="L97" s="11"/>
      <c r="M97" s="11"/>
      <c r="N97" s="11"/>
      <c r="O97" s="11"/>
      <c r="P97" s="13"/>
      <c r="Q97" s="13"/>
      <c r="R97" s="13"/>
      <c r="S97" s="7"/>
      <c r="T97" s="7"/>
      <c r="U97" s="4"/>
      <c r="V97" s="16"/>
      <c r="W97" s="16"/>
    </row>
    <row r="98" spans="1:23" s="8" customFormat="1" x14ac:dyDescent="0.25">
      <c r="A98" s="7" t="s">
        <v>5</v>
      </c>
      <c r="B98" s="21" t="s">
        <v>5</v>
      </c>
      <c r="C98" s="22" t="s">
        <v>63</v>
      </c>
      <c r="D98" s="23">
        <v>1130</v>
      </c>
      <c r="E98" s="15">
        <f>VLOOKUP(D98,[7]_SKP3!$C$1:$F$105,4,FALSE)</f>
        <v>0</v>
      </c>
      <c r="F98" s="6">
        <f>VLOOKUP(D98,'[8]Dimensionering 2024'!$A$7:$F$102,6,FALSE)</f>
        <v>4.9830599326340992E-2</v>
      </c>
      <c r="G98" s="18">
        <f>VLOOKUP(C98,[9]Tilgang!$G$4:$K$105,5,FALSE)</f>
        <v>7</v>
      </c>
      <c r="H98" s="9">
        <f>VLOOKUP(D98,'[10]Andel og antal'!$Q$4:$W$109,4,FALSE)</f>
        <v>1</v>
      </c>
      <c r="I98" s="9"/>
      <c r="J98" s="9"/>
      <c r="K98" s="9"/>
      <c r="L98" s="11">
        <f>VLOOKUP(D98,'[10]Andel og antal'!$I$4:$O$109,4,FALSE)</f>
        <v>10</v>
      </c>
      <c r="M98" s="11"/>
      <c r="N98" s="11"/>
      <c r="O98" s="11"/>
      <c r="P98" s="13">
        <f>VLOOKUP(D98,'[10]Andel og antal'!$I$4:$O$109,4,FALSE)/(VLOOKUP(D98,'[10]Andel og antal'!$I$4:$O$109,4,FALSE)+VLOOKUP(D98,'[10]Andel og antal'!$I$4:$O$109,5,FALSE)+VLOOKUP(D98,'[10]Andel og antal'!$I$4:$O$109,6,FALSE))</f>
        <v>1</v>
      </c>
      <c r="Q98" s="13"/>
      <c r="R98" s="13"/>
      <c r="S98" s="7">
        <f>VLOOKUP(D98,'[11]Samtlige nøgletal'!$K$3:$M$104,2,FALSE)</f>
        <v>10</v>
      </c>
      <c r="T98" s="7"/>
      <c r="U98" s="4"/>
      <c r="V98" s="16"/>
      <c r="W98" s="16"/>
    </row>
    <row r="99" spans="1:23" s="8" customFormat="1" x14ac:dyDescent="0.25">
      <c r="A99" s="7" t="s">
        <v>5</v>
      </c>
      <c r="B99" s="21" t="s">
        <v>7</v>
      </c>
      <c r="C99" s="22" t="s">
        <v>64</v>
      </c>
      <c r="D99" s="23">
        <v>1340</v>
      </c>
      <c r="E99" s="15">
        <f>VLOOKUP(D99,[7]_SKP3!$C$1:$F$105,4,FALSE)</f>
        <v>0</v>
      </c>
      <c r="F99" s="6">
        <f>VLOOKUP(D99,'[8]Dimensionering 2024'!$A$7:$F$102,6,FALSE)</f>
        <v>3.3092045403225807E-2</v>
      </c>
      <c r="G99" s="18">
        <f>VLOOKUP(C99,[9]Tilgang!$G$4:$K$105,5,FALSE)</f>
        <v>44</v>
      </c>
      <c r="H99" s="9">
        <f>VLOOKUP(D99,'[10]Andel og antal'!$Q$4:$W$109,4,FALSE)</f>
        <v>0.91935483870967738</v>
      </c>
      <c r="I99" s="9"/>
      <c r="J99" s="9"/>
      <c r="K99" s="9">
        <f>VLOOKUP(D99,'[10]Andel og antal'!$Q$4:$W$109,2,FALSE)+VLOOKUP(D99,'[10]Andel og antal'!$Q$4:$W$109,3,FALSE)</f>
        <v>8.0645161290322578E-2</v>
      </c>
      <c r="L99" s="11">
        <f>VLOOKUP(D99,'[10]Andel og antal'!$I$4:$O$109,4,FALSE)</f>
        <v>57</v>
      </c>
      <c r="M99" s="11"/>
      <c r="N99" s="11"/>
      <c r="O99" s="11">
        <f>VLOOKUP(D99,'[10]Andel og antal'!$I$4:$O$109,2,FALSE)+VLOOKUP(D99,'[10]Andel og antal'!$I$4:$O$109,3,FALSE)</f>
        <v>5</v>
      </c>
      <c r="P99" s="13">
        <f>VLOOKUP(D99,'[10]Andel og antal'!$I$4:$O$109,4,FALSE)/(VLOOKUP(D99,'[10]Andel og antal'!$I$4:$O$109,4,FALSE)+VLOOKUP(D99,'[10]Andel og antal'!$I$4:$O$109,5,FALSE)+VLOOKUP(D99,'[10]Andel og antal'!$I$4:$O$109,6,FALSE))</f>
        <v>1</v>
      </c>
      <c r="Q99" s="13"/>
      <c r="R99" s="13"/>
      <c r="S99" s="7">
        <f>VLOOKUP(D99,'[11]Samtlige nøgletal'!$K$3:$M$104,2,FALSE)</f>
        <v>64</v>
      </c>
      <c r="T99" s="7"/>
      <c r="U99" s="4"/>
      <c r="V99" s="16"/>
      <c r="W99" s="16"/>
    </row>
    <row r="100" spans="1:23" s="8" customFormat="1" x14ac:dyDescent="0.25">
      <c r="A100" s="7" t="s">
        <v>5</v>
      </c>
      <c r="B100" s="21" t="s">
        <v>7</v>
      </c>
      <c r="C100" s="22" t="s">
        <v>65</v>
      </c>
      <c r="D100" s="25">
        <v>1770</v>
      </c>
      <c r="E100" s="15">
        <f>VLOOKUP(D100,[7]_SKP3!$C$1:$F$105,4,FALSE)</f>
        <v>1.6200000000000003E-2</v>
      </c>
      <c r="F100" s="6">
        <f>VLOOKUP(D100,'[8]Dimensionering 2024'!$A$7:$F$102,6,FALSE)</f>
        <v>6.8013062131728044E-2</v>
      </c>
      <c r="G100" s="18">
        <f>VLOOKUP(C100,[9]Tilgang!$G$4:$K$105,5,FALSE)</f>
        <v>581</v>
      </c>
      <c r="H100" s="9">
        <f>VLOOKUP(D100,'[10]Andel og antal'!$Q$4:$W$109,4,FALSE)</f>
        <v>0.69960474308300391</v>
      </c>
      <c r="I100" s="9">
        <f>VLOOKUP(D100,'[10]Andel og antal'!$Q$4:$W$109,5,FALSE)</f>
        <v>2.5691699604743084E-2</v>
      </c>
      <c r="J100" s="9">
        <f>VLOOKUP(D100,'[10]Andel og antal'!$Q$4:$W$109,6,FALSE)</f>
        <v>1.1857707509881422E-2</v>
      </c>
      <c r="K100" s="9">
        <f>VLOOKUP(D100,'[10]Andel og antal'!$Q$4:$W$109,2,FALSE)+VLOOKUP(D100,'[10]Andel og antal'!$Q$4:$W$109,3,FALSE)</f>
        <v>0.26284584980237152</v>
      </c>
      <c r="L100" s="11">
        <f>VLOOKUP(D100,'[10]Andel og antal'!$I$4:$O$109,4,FALSE)</f>
        <v>354</v>
      </c>
      <c r="M100" s="11">
        <f>VLOOKUP(D100,'[10]Andel og antal'!$I$4:$O$109,5,FALSE)</f>
        <v>13</v>
      </c>
      <c r="N100" s="11">
        <f>VLOOKUP(D100,'[10]Andel og antal'!$I$4:$O$109,6,FALSE)</f>
        <v>6</v>
      </c>
      <c r="O100" s="11">
        <f>VLOOKUP(D100,'[10]Andel og antal'!$I$4:$O$109,2,FALSE)+VLOOKUP(D100,'[10]Andel og antal'!$I$4:$O$109,3,FALSE)</f>
        <v>133</v>
      </c>
      <c r="P100" s="13">
        <f>VLOOKUP(D100,'[10]Andel og antal'!$I$4:$O$109,4,FALSE)/(VLOOKUP(D100,'[10]Andel og antal'!$I$4:$O$109,4,FALSE)+VLOOKUP(D100,'[10]Andel og antal'!$I$4:$O$109,5,FALSE)+VLOOKUP(D100,'[10]Andel og antal'!$I$4:$O$109,6,FALSE))</f>
        <v>0.94906166219839139</v>
      </c>
      <c r="Q100" s="13">
        <f>VLOOKUP(D100,'[10]Andel og antal'!$I$4:$O$109,5,FALSE)/(VLOOKUP(D100,'[10]Andel og antal'!$I$4:$O$109,4,FALSE)+VLOOKUP(D100,'[10]Andel og antal'!$I$4:$O$109,5,FALSE)+VLOOKUP(D100,'[10]Andel og antal'!$I$4:$O$109,6,FALSE))</f>
        <v>3.4852546916890083E-2</v>
      </c>
      <c r="R100" s="13">
        <f>VLOOKUP(D100,'[10]Andel og antal'!$I$4:$O$109,6,FALSE)/(VLOOKUP(D100,'[10]Andel og antal'!$I$4:$O$109,4,FALSE)+VLOOKUP(D100,'[10]Andel og antal'!$I$4:$O$109,5,FALSE)+VLOOKUP(D100,'[10]Andel og antal'!$I$4:$O$109,6,FALSE))</f>
        <v>1.6085790884718499E-2</v>
      </c>
      <c r="S100" s="7">
        <f>VLOOKUP(D100,'[11]Samtlige nøgletal'!$K$3:$M$104,2,FALSE)</f>
        <v>736</v>
      </c>
      <c r="T100" s="7">
        <f>VLOOKUP(D100,'[11]Samtlige nøgletal'!$K$3:$M$104,3,FALSE)</f>
        <v>28</v>
      </c>
      <c r="U100" s="4"/>
      <c r="V100" s="16"/>
      <c r="W100" s="16"/>
    </row>
    <row r="101" spans="1:23" s="8" customFormat="1" x14ac:dyDescent="0.25">
      <c r="A101" s="7" t="s">
        <v>7</v>
      </c>
      <c r="B101" s="21" t="s">
        <v>7</v>
      </c>
      <c r="C101" s="22" t="s">
        <v>66</v>
      </c>
      <c r="D101" s="23">
        <v>1760</v>
      </c>
      <c r="E101" s="15">
        <f>VLOOKUP(D101,[7]_SKP3!$C$1:$F$105,4,FALSE)</f>
        <v>0.30564000000000002</v>
      </c>
      <c r="F101" s="6">
        <f>VLOOKUP(D101,'[8]Dimensionering 2024'!$A$7:$F$102,6,FALSE)</f>
        <v>0.32337084159090906</v>
      </c>
      <c r="G101" s="18">
        <f>VLOOKUP(C101,[9]Tilgang!$G$4:$K$105,5,FALSE)</f>
        <v>20</v>
      </c>
      <c r="H101" s="9">
        <f>VLOOKUP(D101,'[10]Andel og antal'!$Q$4:$W$109,4,FALSE)</f>
        <v>0.4375</v>
      </c>
      <c r="I101" s="9">
        <f>VLOOKUP(D101,'[10]Andel og antal'!$Q$4:$W$109,5,FALSE)</f>
        <v>0.375</v>
      </c>
      <c r="J101" s="9"/>
      <c r="K101" s="9"/>
      <c r="L101" s="11">
        <f>VLOOKUP(D101,'[10]Andel og antal'!$I$4:$O$109,4,FALSE)</f>
        <v>7</v>
      </c>
      <c r="M101" s="11">
        <f>VLOOKUP(D101,'[10]Andel og antal'!$I$4:$O$109,5,FALSE)</f>
        <v>6</v>
      </c>
      <c r="N101" s="11"/>
      <c r="O101" s="11"/>
      <c r="P101" s="13">
        <f>VLOOKUP(D101,'[10]Andel og antal'!$I$4:$O$109,4,FALSE)/(VLOOKUP(D101,'[10]Andel og antal'!$I$4:$O$109,4,FALSE)+VLOOKUP(D101,'[10]Andel og antal'!$I$4:$O$109,5,FALSE)+VLOOKUP(D101,'[10]Andel og antal'!$I$4:$O$109,6,FALSE))</f>
        <v>0.53846153846153844</v>
      </c>
      <c r="Q101" s="13">
        <f>VLOOKUP(D101,'[10]Andel og antal'!$I$4:$O$109,5,FALSE)/(VLOOKUP(D101,'[10]Andel og antal'!$I$4:$O$109,4,FALSE)+VLOOKUP(D101,'[10]Andel og antal'!$I$4:$O$109,5,FALSE)+VLOOKUP(D101,'[10]Andel og antal'!$I$4:$O$109,6,FALSE))</f>
        <v>0.46153846153846156</v>
      </c>
      <c r="R101" s="13"/>
      <c r="S101" s="7">
        <f>VLOOKUP(D101,'[11]Samtlige nøgletal'!$K$3:$M$104,2,FALSE)</f>
        <v>24</v>
      </c>
      <c r="T101" s="7">
        <f>VLOOKUP(D101,'[11]Samtlige nøgletal'!$K$3:$M$104,3,FALSE)</f>
        <v>9</v>
      </c>
      <c r="U101" s="4"/>
      <c r="V101" s="16"/>
      <c r="W101" s="16"/>
    </row>
    <row r="102" spans="1:23" s="8" customFormat="1" x14ac:dyDescent="0.25">
      <c r="A102" s="7" t="s">
        <v>5</v>
      </c>
      <c r="B102" s="21" t="s">
        <v>5</v>
      </c>
      <c r="C102" s="22" t="s">
        <v>67</v>
      </c>
      <c r="D102" s="23">
        <v>1660</v>
      </c>
      <c r="E102" s="15">
        <f>VLOOKUP(D102,[7]_SKP3!$C$1:$F$105,4,FALSE)</f>
        <v>0</v>
      </c>
      <c r="F102" s="6">
        <f>VLOOKUP(D102,'[8]Dimensionering 2024'!$A$7:$F$102,6,FALSE)</f>
        <v>4.9830599326340992E-2</v>
      </c>
      <c r="G102" s="18">
        <f>VLOOKUP(C102,[9]Tilgang!$G$4:$K$105,5,FALSE)</f>
        <v>20</v>
      </c>
      <c r="H102" s="9">
        <f>VLOOKUP(D102,'[10]Andel og antal'!$Q$4:$W$109,4,FALSE)</f>
        <v>0.93333333333333335</v>
      </c>
      <c r="I102" s="9"/>
      <c r="J102" s="9"/>
      <c r="K102" s="9"/>
      <c r="L102" s="11">
        <f>VLOOKUP(D102,'[10]Andel og antal'!$I$4:$O$109,4,FALSE)</f>
        <v>14</v>
      </c>
      <c r="M102" s="11"/>
      <c r="N102" s="11"/>
      <c r="O102" s="11"/>
      <c r="P102" s="13">
        <f>VLOOKUP(D102,'[10]Andel og antal'!$I$4:$O$109,4,FALSE)/(VLOOKUP(D102,'[10]Andel og antal'!$I$4:$O$109,4,FALSE)+VLOOKUP(D102,'[10]Andel og antal'!$I$4:$O$109,5,FALSE)+VLOOKUP(D102,'[10]Andel og antal'!$I$4:$O$109,6,FALSE))</f>
        <v>1</v>
      </c>
      <c r="Q102" s="13"/>
      <c r="R102" s="13"/>
      <c r="S102" s="7">
        <f>VLOOKUP(D102,'[11]Samtlige nøgletal'!$K$3:$M$104,2,FALSE)</f>
        <v>26</v>
      </c>
      <c r="T102" s="7"/>
      <c r="U102" s="4"/>
      <c r="V102" s="16"/>
      <c r="W102" s="16"/>
    </row>
    <row r="103" spans="1:23" s="8" customFormat="1" x14ac:dyDescent="0.25">
      <c r="A103" s="7" t="s">
        <v>7</v>
      </c>
      <c r="B103" s="21" t="s">
        <v>7</v>
      </c>
      <c r="C103" s="22" t="s">
        <v>107</v>
      </c>
      <c r="D103" s="23">
        <v>1885</v>
      </c>
      <c r="E103" s="15">
        <f>VLOOKUP(D103,[7]_SKP3!$C$1:$F$105,4,FALSE)</f>
        <v>0.11683</v>
      </c>
      <c r="F103" s="6">
        <f>VLOOKUP(D103,'[8]Dimensionering 2024'!$A$7:$F$102,6,FALSE)</f>
        <v>8.1820860585106389E-2</v>
      </c>
      <c r="G103" s="18">
        <f>VLOOKUP(C103,[9]Tilgang!$G$4:$K$105,5,FALSE)</f>
        <v>64</v>
      </c>
      <c r="H103" s="9">
        <f>VLOOKUP(D103,'[10]Andel og antal'!$Q$4:$W$109,4,FALSE)</f>
        <v>0.61016949152542377</v>
      </c>
      <c r="I103" s="9">
        <f>VLOOKUP(D103,'[10]Andel og antal'!$Q$4:$W$109,5,FALSE)</f>
        <v>0.22033898305084745</v>
      </c>
      <c r="J103" s="9"/>
      <c r="K103" s="9">
        <f>VLOOKUP(D103,'[10]Andel og antal'!$Q$4:$W$109,2,FALSE)+VLOOKUP(D103,'[10]Andel og antal'!$Q$4:$W$109,3,FALSE)</f>
        <v>0.15254237288135594</v>
      </c>
      <c r="L103" s="11">
        <f>VLOOKUP(D103,'[10]Andel og antal'!$I$4:$O$109,4,FALSE)</f>
        <v>36</v>
      </c>
      <c r="M103" s="11">
        <f>VLOOKUP(D103,'[10]Andel og antal'!$I$4:$O$109,5,FALSE)</f>
        <v>13</v>
      </c>
      <c r="N103" s="11"/>
      <c r="O103" s="11">
        <f>VLOOKUP(D103,'[10]Andel og antal'!$I$4:$O$109,2,FALSE)+VLOOKUP(D103,'[10]Andel og antal'!$I$4:$O$109,3,FALSE)</f>
        <v>9</v>
      </c>
      <c r="P103" s="13">
        <f>VLOOKUP(D103,'[10]Andel og antal'!$I$4:$O$109,4,FALSE)/(VLOOKUP(D103,'[10]Andel og antal'!$I$4:$O$109,4,FALSE)+VLOOKUP(D103,'[10]Andel og antal'!$I$4:$O$109,5,FALSE)+VLOOKUP(D103,'[10]Andel og antal'!$I$4:$O$109,6,FALSE))</f>
        <v>0.72</v>
      </c>
      <c r="Q103" s="13">
        <f>VLOOKUP(D103,'[10]Andel og antal'!$I$4:$O$109,5,FALSE)/(VLOOKUP(D103,'[10]Andel og antal'!$I$4:$O$109,4,FALSE)+VLOOKUP(D103,'[10]Andel og antal'!$I$4:$O$109,5,FALSE)+VLOOKUP(D103,'[10]Andel og antal'!$I$4:$O$109,6,FALSE))</f>
        <v>0.26</v>
      </c>
      <c r="R103" s="13"/>
      <c r="S103" s="7">
        <f>VLOOKUP(D103,'[11]Samtlige nøgletal'!$K$3:$M$104,2,FALSE)</f>
        <v>89</v>
      </c>
      <c r="T103" s="7">
        <f>VLOOKUP(D103,'[11]Samtlige nøgletal'!$K$3:$M$104,3,FALSE)</f>
        <v>18</v>
      </c>
      <c r="U103" s="4"/>
      <c r="V103" s="16"/>
      <c r="W103" s="16"/>
    </row>
    <row r="104" spans="1:23" s="8" customFormat="1" x14ac:dyDescent="0.25">
      <c r="A104" s="7" t="s">
        <v>5</v>
      </c>
      <c r="B104" s="21" t="s">
        <v>7</v>
      </c>
      <c r="C104" s="22" t="s">
        <v>68</v>
      </c>
      <c r="D104" s="23">
        <v>1890</v>
      </c>
      <c r="E104" s="15">
        <f>VLOOKUP(D104,[7]_SKP3!$C$1:$F$105,4,FALSE)</f>
        <v>0.21490999999999999</v>
      </c>
      <c r="F104" s="6">
        <f>VLOOKUP(D104,'[8]Dimensionering 2024'!$A$7:$F$102,6,FALSE)</f>
        <v>0.14510437252732242</v>
      </c>
      <c r="G104" s="18">
        <f>VLOOKUP(C104,[9]Tilgang!$G$4:$K$105,5,FALSE)</f>
        <v>235</v>
      </c>
      <c r="H104" s="9">
        <f>VLOOKUP(D104,'[10]Andel og antal'!$Q$4:$W$109,4,FALSE)</f>
        <v>0.56768558951965065</v>
      </c>
      <c r="I104" s="9">
        <f>VLOOKUP(D104,'[10]Andel og antal'!$Q$4:$W$109,5,FALSE)</f>
        <v>0.22707423580786026</v>
      </c>
      <c r="J104" s="9"/>
      <c r="K104" s="9">
        <f>VLOOKUP(D104,'[10]Andel og antal'!$Q$4:$W$109,2,FALSE)+VLOOKUP(D104,'[10]Andel og antal'!$Q$4:$W$109,3,FALSE)</f>
        <v>0.20087336244541484</v>
      </c>
      <c r="L104" s="11">
        <f>VLOOKUP(D104,'[10]Andel og antal'!$I$4:$O$109,4,FALSE)</f>
        <v>130</v>
      </c>
      <c r="M104" s="11">
        <f>VLOOKUP(D104,'[10]Andel og antal'!$I$4:$O$109,5,FALSE)</f>
        <v>52</v>
      </c>
      <c r="N104" s="11"/>
      <c r="O104" s="11">
        <f>VLOOKUP(D104,'[10]Andel og antal'!$I$4:$O$109,2,FALSE)+VLOOKUP(D104,'[10]Andel og antal'!$I$4:$O$109,3,FALSE)</f>
        <v>46</v>
      </c>
      <c r="P104" s="13">
        <f>VLOOKUP(D104,'[10]Andel og antal'!$I$4:$O$109,4,FALSE)/(VLOOKUP(D104,'[10]Andel og antal'!$I$4:$O$109,4,FALSE)+VLOOKUP(D104,'[10]Andel og antal'!$I$4:$O$109,5,FALSE)+VLOOKUP(D104,'[10]Andel og antal'!$I$4:$O$109,6,FALSE))</f>
        <v>0.7103825136612022</v>
      </c>
      <c r="Q104" s="13">
        <f>VLOOKUP(D104,'[10]Andel og antal'!$I$4:$O$109,5,FALSE)/(VLOOKUP(D104,'[10]Andel og antal'!$I$4:$O$109,4,FALSE)+VLOOKUP(D104,'[10]Andel og antal'!$I$4:$O$109,5,FALSE)+VLOOKUP(D104,'[10]Andel og antal'!$I$4:$O$109,6,FALSE))</f>
        <v>0.28415300546448086</v>
      </c>
      <c r="R104" s="13"/>
      <c r="S104" s="7">
        <f>VLOOKUP(D104,'[11]Samtlige nøgletal'!$K$3:$M$104,2,FALSE)</f>
        <v>226</v>
      </c>
      <c r="T104" s="7">
        <f>VLOOKUP(D104,'[11]Samtlige nøgletal'!$K$3:$M$104,3,FALSE)</f>
        <v>72</v>
      </c>
      <c r="U104" s="4"/>
      <c r="V104" s="16"/>
      <c r="W104" s="16"/>
    </row>
    <row r="105" spans="1:23" s="8" customFormat="1" x14ac:dyDescent="0.25">
      <c r="A105" s="7" t="s">
        <v>5</v>
      </c>
      <c r="B105" s="21" t="s">
        <v>7</v>
      </c>
      <c r="C105" s="22" t="s">
        <v>69</v>
      </c>
      <c r="D105" s="23">
        <v>1425</v>
      </c>
      <c r="E105" s="15">
        <f>VLOOKUP(D105,[7]_SKP3!$C$1:$F$105,4,FALSE)</f>
        <v>0</v>
      </c>
      <c r="F105" s="6">
        <f>VLOOKUP(D105,'[8]Dimensionering 2024'!$A$7:$F$102,6,FALSE)</f>
        <v>0.17758191541666668</v>
      </c>
      <c r="G105" s="18">
        <f>VLOOKUP(C105,[9]Tilgang!$G$4:$K$105,5,FALSE)</f>
        <v>20</v>
      </c>
      <c r="H105" s="9">
        <f>VLOOKUP(D105,'[10]Andel og antal'!$Q$4:$W$109,4,FALSE)</f>
        <v>1</v>
      </c>
      <c r="I105" s="9"/>
      <c r="J105" s="9"/>
      <c r="K105" s="9"/>
      <c r="L105" s="11">
        <f>VLOOKUP(D105,'[10]Andel og antal'!$I$4:$O$109,4,FALSE)</f>
        <v>9</v>
      </c>
      <c r="M105" s="11"/>
      <c r="N105" s="11"/>
      <c r="O105" s="11"/>
      <c r="P105" s="13">
        <f>VLOOKUP(D105,'[10]Andel og antal'!$I$4:$O$109,4,FALSE)/(VLOOKUP(D105,'[10]Andel og antal'!$I$4:$O$109,4,FALSE)+VLOOKUP(D105,'[10]Andel og antal'!$I$4:$O$109,5,FALSE)+VLOOKUP(D105,'[10]Andel og antal'!$I$4:$O$109,6,FALSE))</f>
        <v>1</v>
      </c>
      <c r="Q105" s="13"/>
      <c r="R105" s="13"/>
      <c r="S105" s="7">
        <f>VLOOKUP(D105,'[11]Samtlige nøgletal'!$K$3:$M$104,2,FALSE)</f>
        <v>26</v>
      </c>
      <c r="T105" s="7"/>
      <c r="U105" s="4"/>
      <c r="V105" s="16"/>
      <c r="W105" s="16"/>
    </row>
    <row r="106" spans="1:23" s="8" customFormat="1" x14ac:dyDescent="0.25">
      <c r="A106" s="7" t="s">
        <v>5</v>
      </c>
      <c r="B106" s="21" t="s">
        <v>5</v>
      </c>
      <c r="C106" s="22" t="s">
        <v>70</v>
      </c>
      <c r="D106" s="23">
        <v>1705</v>
      </c>
      <c r="E106" s="15">
        <f>VLOOKUP(D106,[7]_SKP3!$C$1:$F$105,4,FALSE)</f>
        <v>0</v>
      </c>
      <c r="F106" s="6">
        <f>VLOOKUP(D106,'[8]Dimensionering 2024'!$A$7:$F$102,6,FALSE)</f>
        <v>8.9007732481884066E-2</v>
      </c>
      <c r="G106" s="18">
        <f>VLOOKUP(C106,[9]Tilgang!$G$4:$K$105,5,FALSE)</f>
        <v>197</v>
      </c>
      <c r="H106" s="9">
        <f>VLOOKUP(D106,'[10]Andel og antal'!$Q$4:$W$109,4,FALSE)</f>
        <v>0.75862068965517238</v>
      </c>
      <c r="I106" s="9"/>
      <c r="J106" s="9"/>
      <c r="K106" s="9">
        <f>VLOOKUP(D106,'[10]Andel og antal'!$Q$4:$W$109,2,FALSE)+VLOOKUP(D106,'[10]Andel og antal'!$Q$4:$W$109,3,FALSE)</f>
        <v>0.22413793103448276</v>
      </c>
      <c r="L106" s="11">
        <f>VLOOKUP(D106,'[10]Andel og antal'!$I$4:$O$109,4,FALSE)</f>
        <v>132</v>
      </c>
      <c r="M106" s="11"/>
      <c r="N106" s="11"/>
      <c r="O106" s="11">
        <f>VLOOKUP(D106,'[10]Andel og antal'!$I$4:$O$109,2,FALSE)+VLOOKUP(D106,'[10]Andel og antal'!$I$4:$O$109,3,FALSE)</f>
        <v>39</v>
      </c>
      <c r="P106" s="13">
        <f>VLOOKUP(D106,'[10]Andel og antal'!$I$4:$O$109,4,FALSE)/(VLOOKUP(D106,'[10]Andel og antal'!$I$4:$O$109,4,FALSE)+VLOOKUP(D106,'[10]Andel og antal'!$I$4:$O$109,5,FALSE)+VLOOKUP(D106,'[10]Andel og antal'!$I$4:$O$109,6,FALSE))</f>
        <v>0.97777777777777775</v>
      </c>
      <c r="Q106" s="13"/>
      <c r="R106" s="13"/>
      <c r="S106" s="7">
        <f>VLOOKUP(D106,'[11]Samtlige nøgletal'!$K$3:$M$104,2,FALSE)</f>
        <v>271</v>
      </c>
      <c r="T106" s="7"/>
      <c r="U106" s="4"/>
      <c r="V106" s="16"/>
      <c r="W106" s="16"/>
    </row>
    <row r="107" spans="1:23" s="8" customFormat="1" x14ac:dyDescent="0.25">
      <c r="A107" s="7" t="s">
        <v>5</v>
      </c>
      <c r="B107" s="21" t="s">
        <v>5</v>
      </c>
      <c r="C107" s="22" t="s">
        <v>121</v>
      </c>
      <c r="D107" s="23">
        <v>1535</v>
      </c>
      <c r="E107" s="15">
        <f>VLOOKUP(D107,[7]_SKP3!$C$1:$F$105,4,FALSE)</f>
        <v>0</v>
      </c>
      <c r="F107" s="6">
        <f>VLOOKUP(D107,'[8]Dimensionering 2024'!$A$7:$F$102,6,FALSE)</f>
        <v>1.2891119624999999E-2</v>
      </c>
      <c r="G107" s="18">
        <f>VLOOKUP(C107,[9]Tilgang!$G$4:$K$105,5,FALSE)</f>
        <v>12</v>
      </c>
      <c r="H107" s="9"/>
      <c r="I107" s="9"/>
      <c r="J107" s="9"/>
      <c r="K107" s="9"/>
      <c r="L107" s="11"/>
      <c r="M107" s="11"/>
      <c r="N107" s="11"/>
      <c r="O107" s="11"/>
      <c r="P107" s="13"/>
      <c r="Q107" s="13"/>
      <c r="R107" s="13"/>
      <c r="S107" s="7">
        <f>VLOOKUP(D107,'[11]Samtlige nøgletal'!$K$3:$M$104,2,FALSE)</f>
        <v>12</v>
      </c>
      <c r="T107" s="7"/>
      <c r="U107" s="4"/>
      <c r="V107" s="16"/>
      <c r="W107" s="16"/>
    </row>
    <row r="108" spans="1:23" s="8" customFormat="1" x14ac:dyDescent="0.25">
      <c r="A108" s="7" t="s">
        <v>5</v>
      </c>
      <c r="B108" s="21" t="s">
        <v>7</v>
      </c>
      <c r="C108" s="22" t="s">
        <v>71</v>
      </c>
      <c r="D108" s="23">
        <v>1390</v>
      </c>
      <c r="E108" s="15">
        <f>VLOOKUP(D108,[7]_SKP3!$C$1:$F$105,4,FALSE)</f>
        <v>5.2300000000000006E-2</v>
      </c>
      <c r="F108" s="6">
        <f>VLOOKUP(D108,'[8]Dimensionering 2024'!$A$7:$F$102,6,FALSE)</f>
        <v>2.910357875464685E-2</v>
      </c>
      <c r="G108" s="18">
        <f>VLOOKUP(C108,[9]Tilgang!$G$4:$K$105,5,FALSE)</f>
        <v>3584</v>
      </c>
      <c r="H108" s="9">
        <f>VLOOKUP(D108,'[10]Andel og antal'!$Q$4:$W$109,4,FALSE)</f>
        <v>0.72406384284837322</v>
      </c>
      <c r="I108" s="9">
        <f>VLOOKUP(D108,'[10]Andel og antal'!$Q$4:$W$109,5,FALSE)</f>
        <v>8.6556169429097607E-2</v>
      </c>
      <c r="J108" s="9">
        <f>VLOOKUP(D108,'[10]Andel og antal'!$Q$4:$W$109,6,FALSE)</f>
        <v>5.8317986494782073E-3</v>
      </c>
      <c r="K108" s="9">
        <f>VLOOKUP(D108,'[10]Andel og antal'!$Q$4:$W$109,2,FALSE)+VLOOKUP(D108,'[10]Andel og antal'!$Q$4:$W$109,3,FALSE)</f>
        <v>0.18354818907305093</v>
      </c>
      <c r="L108" s="11">
        <f>VLOOKUP(D108,'[10]Andel og antal'!$I$4:$O$109,4,FALSE)</f>
        <v>2359</v>
      </c>
      <c r="M108" s="11">
        <f>VLOOKUP(D108,'[10]Andel og antal'!$I$4:$O$109,5,FALSE)</f>
        <v>282</v>
      </c>
      <c r="N108" s="11">
        <f>VLOOKUP(D108,'[10]Andel og antal'!$I$4:$O$109,6,FALSE)</f>
        <v>19</v>
      </c>
      <c r="O108" s="11">
        <f>VLOOKUP(D108,'[10]Andel og antal'!$I$4:$O$109,2,FALSE)+VLOOKUP(D108,'[10]Andel og antal'!$I$4:$O$109,3,FALSE)</f>
        <v>598</v>
      </c>
      <c r="P108" s="13">
        <f>VLOOKUP(D108,'[10]Andel og antal'!$I$4:$O$109,4,FALSE)/(VLOOKUP(D108,'[10]Andel og antal'!$I$4:$O$109,4,FALSE)+VLOOKUP(D108,'[10]Andel og antal'!$I$4:$O$109,5,FALSE)+VLOOKUP(D108,'[10]Andel og antal'!$I$4:$O$109,6,FALSE))</f>
        <v>0.88684210526315788</v>
      </c>
      <c r="Q108" s="13">
        <f>VLOOKUP(D108,'[10]Andel og antal'!$I$4:$O$109,5,FALSE)/(VLOOKUP(D108,'[10]Andel og antal'!$I$4:$O$109,4,FALSE)+VLOOKUP(D108,'[10]Andel og antal'!$I$4:$O$109,5,FALSE)+VLOOKUP(D108,'[10]Andel og antal'!$I$4:$O$109,6,FALSE))</f>
        <v>0.10601503759398496</v>
      </c>
      <c r="R108" s="13">
        <f>VLOOKUP(D108,'[10]Andel og antal'!$I$4:$O$109,6,FALSE)/(VLOOKUP(D108,'[10]Andel og antal'!$I$4:$O$109,4,FALSE)+VLOOKUP(D108,'[10]Andel og antal'!$I$4:$O$109,5,FALSE)+VLOOKUP(D108,'[10]Andel og antal'!$I$4:$O$109,6,FALSE))</f>
        <v>7.1428571428571426E-3</v>
      </c>
      <c r="S108" s="7">
        <f>VLOOKUP(D108,'[11]Samtlige nøgletal'!$K$3:$M$104,2,FALSE)</f>
        <v>4594</v>
      </c>
      <c r="T108" s="7">
        <f>VLOOKUP(D108,'[11]Samtlige nøgletal'!$K$3:$M$104,3,FALSE)</f>
        <v>829</v>
      </c>
      <c r="U108" s="4"/>
      <c r="V108" s="16"/>
      <c r="W108" s="16"/>
    </row>
    <row r="109" spans="1:23" s="8" customFormat="1" x14ac:dyDescent="0.25">
      <c r="A109" s="7" t="s">
        <v>5</v>
      </c>
      <c r="B109" s="21" t="s">
        <v>5</v>
      </c>
      <c r="C109" s="22" t="s">
        <v>72</v>
      </c>
      <c r="D109" s="23">
        <v>385</v>
      </c>
      <c r="E109" s="15">
        <f>VLOOKUP(D109,[7]_SKP3!$C$1:$F$105,4,FALSE)</f>
        <v>0</v>
      </c>
      <c r="F109" s="6" t="e">
        <f>VLOOKUP(D109,'[8]Dimensionering 2024'!$A$7:$F$102,6,FALSE)</f>
        <v>#N/A</v>
      </c>
      <c r="G109" s="18"/>
      <c r="H109" s="9"/>
      <c r="I109" s="9"/>
      <c r="J109" s="9"/>
      <c r="K109" s="9"/>
      <c r="L109" s="11"/>
      <c r="M109" s="11"/>
      <c r="N109" s="11"/>
      <c r="O109" s="11"/>
      <c r="P109" s="13"/>
      <c r="Q109" s="13"/>
      <c r="R109" s="13"/>
      <c r="S109" s="7" t="e">
        <f>VLOOKUP(D109,'[11]Samtlige nøgletal'!$K$3:$M$104,2,FALSE)</f>
        <v>#N/A</v>
      </c>
      <c r="T109" s="7" t="e">
        <f>VLOOKUP(D109,'[11]Samtlige nøgletal'!$K$3:$M$104,3,FALSE)</f>
        <v>#N/A</v>
      </c>
      <c r="U109" s="4"/>
      <c r="V109" s="16"/>
      <c r="W109" s="16"/>
    </row>
    <row r="110" spans="1:23" s="8" customFormat="1" x14ac:dyDescent="0.25">
      <c r="A110" s="7" t="s">
        <v>5</v>
      </c>
      <c r="B110" s="21" t="s">
        <v>7</v>
      </c>
      <c r="C110" s="22" t="s">
        <v>73</v>
      </c>
      <c r="D110" s="23">
        <v>1750</v>
      </c>
      <c r="E110" s="15">
        <f>VLOOKUP(D110,[7]_SKP3!$C$1:$F$105,4,FALSE)</f>
        <v>0.59890999999999994</v>
      </c>
      <c r="F110" s="6">
        <f>VLOOKUP(D110,'[8]Dimensionering 2024'!$A$7:$F$102,6,FALSE)</f>
        <v>1.3537876826923078E-2</v>
      </c>
      <c r="G110" s="18">
        <f>VLOOKUP(C110,[9]Tilgang!$G$4:$K$105,5,FALSE)</f>
        <v>36</v>
      </c>
      <c r="H110" s="9"/>
      <c r="I110" s="9">
        <f>VLOOKUP(D110,'[10]Andel og antal'!$Q$4:$W$109,5,FALSE)</f>
        <v>0.76</v>
      </c>
      <c r="J110" s="9"/>
      <c r="K110" s="9">
        <f>VLOOKUP(D110,'[10]Andel og antal'!$Q$4:$W$109,2,FALSE)+VLOOKUP(D110,'[10]Andel og antal'!$Q$4:$W$109,3,FALSE)</f>
        <v>0.16</v>
      </c>
      <c r="L110" s="11"/>
      <c r="M110" s="11">
        <f>VLOOKUP(D110,'[10]Andel og antal'!$I$4:$O$109,5,FALSE)</f>
        <v>19</v>
      </c>
      <c r="N110" s="11"/>
      <c r="O110" s="11">
        <f>VLOOKUP(D110,'[10]Andel og antal'!$I$4:$O$109,2,FALSE)+VLOOKUP(D110,'[10]Andel og antal'!$I$4:$O$109,3,FALSE)</f>
        <v>4</v>
      </c>
      <c r="P110" s="13"/>
      <c r="Q110" s="13">
        <f>VLOOKUP(D110,'[10]Andel og antal'!$I$4:$O$109,5,FALSE)/(VLOOKUP(D110,'[10]Andel og antal'!$I$4:$O$109,4,FALSE)+VLOOKUP(D110,'[10]Andel og antal'!$I$4:$O$109,5,FALSE)+VLOOKUP(D110,'[10]Andel og antal'!$I$4:$O$109,6,FALSE))</f>
        <v>0.90476190476190477</v>
      </c>
      <c r="R110" s="13"/>
      <c r="S110" s="7">
        <f>VLOOKUP(D110,'[11]Samtlige nøgletal'!$K$3:$M$104,2,FALSE)</f>
        <v>16</v>
      </c>
      <c r="T110" s="7">
        <f>VLOOKUP(D110,'[11]Samtlige nøgletal'!$K$3:$M$104,3,FALSE)</f>
        <v>20</v>
      </c>
      <c r="U110" s="4"/>
      <c r="V110" s="16"/>
      <c r="W110" s="16"/>
    </row>
    <row r="111" spans="1:23" s="8" customFormat="1" x14ac:dyDescent="0.25">
      <c r="A111" s="7" t="s">
        <v>5</v>
      </c>
      <c r="B111" s="21" t="s">
        <v>5</v>
      </c>
      <c r="C111" s="22" t="s">
        <v>122</v>
      </c>
      <c r="D111" s="23">
        <v>1560</v>
      </c>
      <c r="E111" s="15">
        <f>VLOOKUP(D111,[7]_SKP3!$C$1:$F$105,4,FALSE)</f>
        <v>1.4000000000000002E-3</v>
      </c>
      <c r="F111" s="6">
        <f>VLOOKUP(D111,'[8]Dimensionering 2024'!$A$7:$F$102,6,FALSE)</f>
        <v>2.6361464176587301E-2</v>
      </c>
      <c r="G111" s="18">
        <f>VLOOKUP(C111,[9]Tilgang!$G$4:$K$105,5,FALSE)</f>
        <v>504</v>
      </c>
      <c r="H111" s="9">
        <f>VLOOKUP(D111,'[10]Andel og antal'!$Q$4:$W$109,4,FALSE)</f>
        <v>0.77111111111111108</v>
      </c>
      <c r="I111" s="9">
        <f>VLOOKUP(D111,'[10]Andel og antal'!$Q$4:$W$109,5,FALSE)</f>
        <v>1.7777777777777778E-2</v>
      </c>
      <c r="J111" s="9"/>
      <c r="K111" s="9">
        <f>VLOOKUP(D111,'[10]Andel og antal'!$Q$4:$W$109,2,FALSE)+VLOOKUP(D111,'[10]Andel og antal'!$Q$4:$W$109,3,FALSE)</f>
        <v>0.21111111111111114</v>
      </c>
      <c r="L111" s="11">
        <f>VLOOKUP(D111,'[10]Andel og antal'!$I$4:$O$109,4,FALSE)</f>
        <v>347</v>
      </c>
      <c r="M111" s="11">
        <f>VLOOKUP(D111,'[10]Andel og antal'!$I$4:$O$109,5,FALSE)</f>
        <v>8</v>
      </c>
      <c r="N111" s="11"/>
      <c r="O111" s="11">
        <f>VLOOKUP(D111,'[10]Andel og antal'!$I$4:$O$109,2,FALSE)+VLOOKUP(D111,'[10]Andel og antal'!$I$4:$O$109,3,FALSE)</f>
        <v>95</v>
      </c>
      <c r="P111" s="13">
        <f>VLOOKUP(D111,'[10]Andel og antal'!$I$4:$O$109,4,FALSE)/(VLOOKUP(D111,'[10]Andel og antal'!$I$4:$O$109,4,FALSE)+VLOOKUP(D111,'[10]Andel og antal'!$I$4:$O$109,5,FALSE)+VLOOKUP(D111,'[10]Andel og antal'!$I$4:$O$109,6,FALSE))</f>
        <v>0.9774647887323944</v>
      </c>
      <c r="Q111" s="13">
        <f>VLOOKUP(D111,'[10]Andel og antal'!$I$4:$O$109,5,FALSE)/(VLOOKUP(D111,'[10]Andel og antal'!$I$4:$O$109,4,FALSE)+VLOOKUP(D111,'[10]Andel og antal'!$I$4:$O$109,5,FALSE)+VLOOKUP(D111,'[10]Andel og antal'!$I$4:$O$109,6,FALSE))</f>
        <v>2.2535211267605635E-2</v>
      </c>
      <c r="R111" s="13"/>
      <c r="S111" s="7">
        <f>VLOOKUP(D111,'[11]Samtlige nøgletal'!$K$3:$M$104,2,FALSE)</f>
        <v>946</v>
      </c>
      <c r="T111" s="7"/>
      <c r="U111" s="4"/>
      <c r="V111" s="16"/>
      <c r="W111" s="16"/>
    </row>
    <row r="112" spans="1:23" s="8" customFormat="1" x14ac:dyDescent="0.25">
      <c r="A112" s="7" t="s">
        <v>7</v>
      </c>
      <c r="B112" s="21" t="s">
        <v>5</v>
      </c>
      <c r="C112" s="22" t="s">
        <v>74</v>
      </c>
      <c r="D112" s="23">
        <v>1620</v>
      </c>
      <c r="E112" s="15">
        <f>VLOOKUP(D112,[7]_SKP3!$C$1:$F$105,4,FALSE)</f>
        <v>0</v>
      </c>
      <c r="F112" s="6">
        <f>VLOOKUP(D112,'[8]Dimensionering 2024'!$A$7:$F$102,6,FALSE)</f>
        <v>8.3594425000000014E-3</v>
      </c>
      <c r="G112" s="18">
        <f>VLOOKUP(C112,[9]Tilgang!$G$4:$K$105,5,FALSE)</f>
        <v>141</v>
      </c>
      <c r="H112" s="9">
        <f>VLOOKUP(D112,'[10]Andel og antal'!$Q$4:$W$109,4,FALSE)</f>
        <v>0.90804597701149425</v>
      </c>
      <c r="I112" s="9"/>
      <c r="J112" s="9"/>
      <c r="K112" s="9">
        <f>VLOOKUP(D112,'[10]Andel og antal'!$Q$4:$W$109,2,FALSE)+VLOOKUP(D112,'[10]Andel og antal'!$Q$4:$W$109,3,FALSE)</f>
        <v>9.1954022988505746E-2</v>
      </c>
      <c r="L112" s="11">
        <f>VLOOKUP(D112,'[10]Andel og antal'!$I$4:$O$109,4,FALSE)</f>
        <v>158</v>
      </c>
      <c r="M112" s="11"/>
      <c r="N112" s="11"/>
      <c r="O112" s="11">
        <f>VLOOKUP(D112,'[10]Andel og antal'!$I$4:$O$109,2,FALSE)+VLOOKUP(D112,'[10]Andel og antal'!$I$4:$O$109,3,FALSE)</f>
        <v>16</v>
      </c>
      <c r="P112" s="13">
        <f>VLOOKUP(D112,'[10]Andel og antal'!$I$4:$O$109,4,FALSE)/(VLOOKUP(D112,'[10]Andel og antal'!$I$4:$O$109,4,FALSE)+VLOOKUP(D112,'[10]Andel og antal'!$I$4:$O$109,5,FALSE)+VLOOKUP(D112,'[10]Andel og antal'!$I$4:$O$109,6,FALSE))</f>
        <v>1</v>
      </c>
      <c r="Q112" s="13"/>
      <c r="R112" s="13"/>
      <c r="S112" s="7">
        <f>VLOOKUP(D112,'[11]Samtlige nøgletal'!$K$3:$M$104,2,FALSE)</f>
        <v>183</v>
      </c>
      <c r="T112" s="7"/>
      <c r="U112" s="4"/>
      <c r="V112" s="16"/>
      <c r="W112" s="16"/>
    </row>
    <row r="113" spans="1:23" s="8" customFormat="1" x14ac:dyDescent="0.25">
      <c r="A113" s="7" t="s">
        <v>5</v>
      </c>
      <c r="B113" s="21" t="s">
        <v>7</v>
      </c>
      <c r="C113" s="22" t="s">
        <v>118</v>
      </c>
      <c r="D113" s="23">
        <v>1420</v>
      </c>
      <c r="E113" s="15">
        <f>VLOOKUP(D113,[7]_SKP3!$C$1:$F$105,4,FALSE)</f>
        <v>1.5939999999999999E-2</v>
      </c>
      <c r="F113" s="6">
        <f>VLOOKUP(D113,'[8]Dimensionering 2024'!$A$7:$F$102,6,FALSE)</f>
        <v>3.0810572044334975E-2</v>
      </c>
      <c r="G113" s="18">
        <f>VLOOKUP(C113,[9]Tilgang!$G$4:$K$105,5,FALSE)</f>
        <v>788</v>
      </c>
      <c r="H113" s="9">
        <f>VLOOKUP(D113,'[10]Andel og antal'!$Q$4:$W$109,4,FALSE)</f>
        <v>0.82766990291262132</v>
      </c>
      <c r="I113" s="9">
        <f>VLOOKUP(D113,'[10]Andel og antal'!$Q$4:$W$109,5,FALSE)</f>
        <v>3.3980582524271843E-2</v>
      </c>
      <c r="J113" s="9"/>
      <c r="K113" s="9">
        <f>VLOOKUP(D113,'[10]Andel og antal'!$Q$4:$W$109,2,FALSE)+VLOOKUP(D113,'[10]Andel og antal'!$Q$4:$W$109,3,FALSE)</f>
        <v>0.13592233009708737</v>
      </c>
      <c r="L113" s="11">
        <f>VLOOKUP(D113,'[10]Andel og antal'!$I$4:$O$109,4,FALSE)</f>
        <v>682</v>
      </c>
      <c r="M113" s="11">
        <f>VLOOKUP(D113,'[10]Andel og antal'!$I$4:$O$109,5,FALSE)</f>
        <v>28</v>
      </c>
      <c r="N113" s="11"/>
      <c r="O113" s="11">
        <f>VLOOKUP(D113,'[10]Andel og antal'!$I$4:$O$109,2,FALSE)+VLOOKUP(D113,'[10]Andel og antal'!$I$4:$O$109,3,FALSE)</f>
        <v>112</v>
      </c>
      <c r="P113" s="13">
        <f>VLOOKUP(D113,'[10]Andel og antal'!$I$4:$O$109,4,FALSE)/(VLOOKUP(D113,'[10]Andel og antal'!$I$4:$O$109,4,FALSE)+VLOOKUP(D113,'[10]Andel og antal'!$I$4:$O$109,5,FALSE)+VLOOKUP(D113,'[10]Andel og antal'!$I$4:$O$109,6,FALSE))</f>
        <v>0.9578651685393258</v>
      </c>
      <c r="Q113" s="13">
        <f>VLOOKUP(D113,'[10]Andel og antal'!$I$4:$O$109,5,FALSE)/(VLOOKUP(D113,'[10]Andel og antal'!$I$4:$O$109,4,FALSE)+VLOOKUP(D113,'[10]Andel og antal'!$I$4:$O$109,5,FALSE)+VLOOKUP(D113,'[10]Andel og antal'!$I$4:$O$109,6,FALSE))</f>
        <v>3.9325842696629212E-2</v>
      </c>
      <c r="R113" s="13"/>
      <c r="S113" s="7">
        <f>VLOOKUP(D113,'[11]Samtlige nøgletal'!$K$3:$M$104,2,FALSE)</f>
        <v>1176</v>
      </c>
      <c r="T113" s="7">
        <f>VLOOKUP(D113,'[11]Samtlige nøgletal'!$K$3:$M$104,3,FALSE)</f>
        <v>94</v>
      </c>
      <c r="U113" s="4"/>
      <c r="V113" s="16"/>
      <c r="W113" s="16"/>
    </row>
    <row r="114" spans="1:23" x14ac:dyDescent="0.25">
      <c r="A114" s="7" t="s">
        <v>5</v>
      </c>
      <c r="B114" s="21" t="s">
        <v>7</v>
      </c>
      <c r="C114" s="22" t="s">
        <v>75</v>
      </c>
      <c r="D114" s="23">
        <v>1160</v>
      </c>
      <c r="E114" s="15">
        <f>VLOOKUP(D114,[7]_SKP3!$C$1:$F$105,4,FALSE)</f>
        <v>1.1599999999999999E-2</v>
      </c>
      <c r="F114" s="6">
        <f>VLOOKUP(D114,'[8]Dimensionering 2024'!$A$7:$F$102,6,FALSE)</f>
        <v>5.3512974749999997E-2</v>
      </c>
      <c r="G114" s="18">
        <f>VLOOKUP(C114,[9]Tilgang!$G$4:$K$105,5,FALSE)</f>
        <v>54</v>
      </c>
      <c r="H114" s="9">
        <f>VLOOKUP(D114,'[10]Andel og antal'!$Q$4:$W$109,4,FALSE)</f>
        <v>0.76315789473684215</v>
      </c>
      <c r="I114" s="9">
        <f>VLOOKUP(D114,'[10]Andel og antal'!$Q$4:$W$109,5,FALSE)</f>
        <v>0.13157894736842105</v>
      </c>
      <c r="J114" s="9"/>
      <c r="K114" s="9">
        <f>VLOOKUP(D114,'[10]Andel og antal'!$Q$4:$W$109,2,FALSE)+VLOOKUP(D114,'[10]Andel og antal'!$Q$4:$W$109,3,FALSE)</f>
        <v>0.10526315789473684</v>
      </c>
      <c r="L114" s="11">
        <f>VLOOKUP(D114,'[10]Andel og antal'!$I$4:$O$109,4,FALSE)</f>
        <v>29</v>
      </c>
      <c r="M114" s="11">
        <f>VLOOKUP(D114,'[10]Andel og antal'!$I$4:$O$109,5,FALSE)</f>
        <v>5</v>
      </c>
      <c r="N114" s="11"/>
      <c r="O114" s="11">
        <f>VLOOKUP(D114,'[10]Andel og antal'!$I$4:$O$109,2,FALSE)+VLOOKUP(D114,'[10]Andel og antal'!$I$4:$O$109,3,FALSE)</f>
        <v>4</v>
      </c>
      <c r="P114" s="13">
        <f>VLOOKUP(D114,'[10]Andel og antal'!$I$4:$O$109,4,FALSE)/(VLOOKUP(D114,'[10]Andel og antal'!$I$4:$O$109,4,FALSE)+VLOOKUP(D114,'[10]Andel og antal'!$I$4:$O$109,5,FALSE)+VLOOKUP(D114,'[10]Andel og antal'!$I$4:$O$109,6,FALSE))</f>
        <v>0.8529411764705882</v>
      </c>
      <c r="Q114" s="13">
        <f>VLOOKUP(D114,'[10]Andel og antal'!$I$4:$O$109,5,FALSE)/(VLOOKUP(D114,'[10]Andel og antal'!$I$4:$O$109,4,FALSE)+VLOOKUP(D114,'[10]Andel og antal'!$I$4:$O$109,5,FALSE)+VLOOKUP(D114,'[10]Andel og antal'!$I$4:$O$109,6,FALSE))</f>
        <v>0.14705882352941177</v>
      </c>
      <c r="R114" s="13"/>
      <c r="S114" s="7">
        <f>VLOOKUP(D114,'[11]Samtlige nøgletal'!$K$3:$M$104,2,FALSE)</f>
        <v>66</v>
      </c>
      <c r="T114" s="7">
        <f>VLOOKUP(D114,'[11]Samtlige nøgletal'!$K$3:$M$104,3,FALSE)</f>
        <v>6</v>
      </c>
      <c r="V114" s="16"/>
      <c r="W114" s="16"/>
    </row>
    <row r="115" spans="1:23" x14ac:dyDescent="0.25">
      <c r="A115" s="26" t="s">
        <v>7</v>
      </c>
      <c r="B115" s="21" t="s">
        <v>76</v>
      </c>
      <c r="C115" s="26" t="s">
        <v>87</v>
      </c>
      <c r="D115" s="23">
        <v>1465</v>
      </c>
      <c r="E115" s="15" t="e">
        <f>VLOOKUP(D115,[7]_SKP3!$C$1:$F$105,4,FALSE)</f>
        <v>#N/A</v>
      </c>
      <c r="F115" s="6">
        <f>VLOOKUP(D115,'[8]Dimensionering 2024'!$A$7:$F$102,6,FALSE)</f>
        <v>4.9830599326340992E-2</v>
      </c>
      <c r="G115" s="18">
        <f>VLOOKUP(C115,[9]Tilgang!$G$4:$K$105,5,FALSE)</f>
        <v>200</v>
      </c>
      <c r="H115" s="9">
        <f>VLOOKUP(D115,'[10]Andel og antal'!$Q$4:$W$109,4,FALSE)</f>
        <v>0.82706766917293228</v>
      </c>
      <c r="I115" s="9"/>
      <c r="J115" s="9"/>
      <c r="K115" s="9">
        <f>VLOOKUP(D115,'[10]Andel og antal'!$Q$4:$W$109,2,FALSE)+VLOOKUP(D115,'[10]Andel og antal'!$Q$4:$W$109,3,FALSE)</f>
        <v>0.17293233082706766</v>
      </c>
      <c r="L115" s="11">
        <f>VLOOKUP(D115,'[10]Andel og antal'!$I$4:$O$109,4,FALSE)</f>
        <v>110</v>
      </c>
      <c r="M115" s="11"/>
      <c r="N115" s="11"/>
      <c r="O115" s="11">
        <f>VLOOKUP(D115,'[10]Andel og antal'!$I$4:$O$109,2,FALSE)+VLOOKUP(D115,'[10]Andel og antal'!$I$4:$O$109,3,FALSE)</f>
        <v>23</v>
      </c>
      <c r="P115" s="13">
        <f>VLOOKUP(D115,'[10]Andel og antal'!$I$4:$O$109,4,FALSE)/(VLOOKUP(D115,'[10]Andel og antal'!$I$4:$O$109,4,FALSE)+VLOOKUP(D115,'[10]Andel og antal'!$I$4:$O$109,5,FALSE)+VLOOKUP(D115,'[10]Andel og antal'!$I$4:$O$109,6,FALSE))</f>
        <v>1</v>
      </c>
      <c r="Q115" s="13"/>
      <c r="R115" s="13"/>
      <c r="S115" s="7" t="e">
        <f>VLOOKUP(D115,'[11]Samtlige nøgletal'!$K$3:$M$104,2,FALSE)</f>
        <v>#N/A</v>
      </c>
      <c r="T115" s="7" t="e">
        <f>VLOOKUP(D115,'[11]Samtlige nøgletal'!$K$3:$M$104,3,FALSE)</f>
        <v>#N/A</v>
      </c>
      <c r="V115" s="16"/>
      <c r="W115" s="16"/>
    </row>
    <row r="116" spans="1:23" x14ac:dyDescent="0.25">
      <c r="F116" s="51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5"/>
    </row>
    <row r="117" spans="1:23" x14ac:dyDescent="0.25"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5"/>
    </row>
    <row r="118" spans="1:23" x14ac:dyDescent="0.25"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5"/>
    </row>
    <row r="119" spans="1:23" x14ac:dyDescent="0.25"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5"/>
    </row>
    <row r="120" spans="1:23" x14ac:dyDescent="0.25"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5"/>
    </row>
    <row r="121" spans="1:23" x14ac:dyDescent="0.25"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5"/>
    </row>
    <row r="122" spans="1:23" x14ac:dyDescent="0.25"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5"/>
    </row>
    <row r="123" spans="1:23" x14ac:dyDescent="0.25"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5"/>
    </row>
    <row r="124" spans="1:23" x14ac:dyDescent="0.25"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5"/>
    </row>
    <row r="125" spans="1:23" x14ac:dyDescent="0.25"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5"/>
    </row>
    <row r="126" spans="1:23" x14ac:dyDescent="0.25"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5"/>
    </row>
    <row r="127" spans="1:23" x14ac:dyDescent="0.25"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5"/>
    </row>
    <row r="128" spans="1:23" x14ac:dyDescent="0.25"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5"/>
    </row>
    <row r="129" spans="8:19" x14ac:dyDescent="0.25"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5"/>
    </row>
    <row r="130" spans="8:19" x14ac:dyDescent="0.25"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5"/>
    </row>
    <row r="131" spans="8:19" x14ac:dyDescent="0.25"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5"/>
    </row>
    <row r="132" spans="8:19" x14ac:dyDescent="0.25"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5"/>
    </row>
    <row r="133" spans="8:19" x14ac:dyDescent="0.25"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5"/>
    </row>
    <row r="134" spans="8:19" x14ac:dyDescent="0.25"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5"/>
    </row>
    <row r="135" spans="8:19" x14ac:dyDescent="0.25"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5"/>
    </row>
    <row r="136" spans="8:19" x14ac:dyDescent="0.25"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5"/>
    </row>
    <row r="137" spans="8:19" x14ac:dyDescent="0.25"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5"/>
    </row>
    <row r="138" spans="8:19" x14ac:dyDescent="0.25"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5"/>
    </row>
    <row r="139" spans="8:19" x14ac:dyDescent="0.25"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5"/>
    </row>
    <row r="140" spans="8:19" x14ac:dyDescent="0.25"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5"/>
    </row>
    <row r="141" spans="8:19" x14ac:dyDescent="0.25"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5"/>
    </row>
    <row r="142" spans="8:19" x14ac:dyDescent="0.25"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5"/>
    </row>
    <row r="143" spans="8:19" x14ac:dyDescent="0.25"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5"/>
    </row>
    <row r="144" spans="8:19" x14ac:dyDescent="0.25"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5"/>
    </row>
    <row r="145" spans="8:19" x14ac:dyDescent="0.25"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5"/>
    </row>
    <row r="146" spans="8:19" x14ac:dyDescent="0.25"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5"/>
    </row>
    <row r="147" spans="8:19" x14ac:dyDescent="0.25"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5"/>
    </row>
    <row r="148" spans="8:19" x14ac:dyDescent="0.25"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5"/>
    </row>
    <row r="149" spans="8:19" x14ac:dyDescent="0.25"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5"/>
    </row>
    <row r="150" spans="8:19" x14ac:dyDescent="0.25"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5"/>
    </row>
    <row r="151" spans="8:19" x14ac:dyDescent="0.25"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5"/>
    </row>
    <row r="152" spans="8:19" x14ac:dyDescent="0.25"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5"/>
    </row>
    <row r="153" spans="8:19" x14ac:dyDescent="0.25"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5"/>
    </row>
    <row r="154" spans="8:19" x14ac:dyDescent="0.25"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5"/>
    </row>
    <row r="155" spans="8:19" x14ac:dyDescent="0.25"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5"/>
    </row>
    <row r="156" spans="8:19" x14ac:dyDescent="0.25"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5"/>
    </row>
    <row r="157" spans="8:19" x14ac:dyDescent="0.25"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5"/>
    </row>
    <row r="158" spans="8:19" x14ac:dyDescent="0.25"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5"/>
    </row>
    <row r="159" spans="8:19" x14ac:dyDescent="0.25"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5"/>
    </row>
    <row r="160" spans="8:19" x14ac:dyDescent="0.25"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5"/>
    </row>
    <row r="161" spans="8:19" x14ac:dyDescent="0.25"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5"/>
    </row>
    <row r="162" spans="8:19" x14ac:dyDescent="0.25"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5"/>
    </row>
    <row r="163" spans="8:19" x14ac:dyDescent="0.25"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5"/>
    </row>
    <row r="164" spans="8:19" x14ac:dyDescent="0.25"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5"/>
    </row>
    <row r="165" spans="8:19" x14ac:dyDescent="0.25"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5"/>
    </row>
    <row r="166" spans="8:19" x14ac:dyDescent="0.25"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5"/>
    </row>
  </sheetData>
  <autoFilter ref="A5:T111">
    <sortState ref="A6:T115">
      <sortCondition ref="C5:C111"/>
    </sortState>
  </autoFilter>
  <mergeCells count="3">
    <mergeCell ref="H4:O4"/>
    <mergeCell ref="P4:R4"/>
    <mergeCell ref="A4:G4"/>
  </mergeCells>
  <conditionalFormatting sqref="F6:F115">
    <cfRule type="cellIs" dxfId="1" priority="1" operator="equal">
      <formula>0.091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6"/>
  <sheetViews>
    <sheetView tabSelected="1" zoomScale="70" zoomScaleNormal="70" workbookViewId="0">
      <pane ySplit="5" topLeftCell="A6" activePane="bottomLeft" state="frozen"/>
      <selection pane="bottomLeft" activeCell="G75" sqref="G75"/>
    </sheetView>
  </sheetViews>
  <sheetFormatPr defaultColWidth="9.140625" defaultRowHeight="15" x14ac:dyDescent="0.25"/>
  <cols>
    <col min="1" max="2" width="15.7109375" style="4" customWidth="1"/>
    <col min="3" max="3" width="46.28515625" style="4" bestFit="1" customWidth="1"/>
    <col min="4" max="4" width="11.85546875" style="4" customWidth="1"/>
    <col min="5" max="6" width="19.7109375" style="4" customWidth="1"/>
    <col min="7" max="7" width="15.7109375" style="4" customWidth="1"/>
    <col min="8" max="8" width="12.7109375" style="8" customWidth="1"/>
    <col min="9" max="9" width="15.5703125" style="8" customWidth="1"/>
    <col min="10" max="11" width="19.7109375" style="8" customWidth="1"/>
    <col min="12" max="12" width="13.7109375" style="8" customWidth="1"/>
    <col min="13" max="13" width="17.140625" style="8" customWidth="1"/>
    <col min="14" max="18" width="19.7109375" style="8" customWidth="1"/>
    <col min="19" max="20" width="19.7109375" style="4" customWidth="1"/>
    <col min="21" max="16384" width="9.140625" style="4"/>
  </cols>
  <sheetData>
    <row r="1" spans="1:23" ht="26.25" x14ac:dyDescent="0.4">
      <c r="A1" s="3" t="s">
        <v>182</v>
      </c>
      <c r="B1" s="1"/>
    </row>
    <row r="2" spans="1:23" x14ac:dyDescent="0.25">
      <c r="B2" s="1"/>
    </row>
    <row r="3" spans="1:23" x14ac:dyDescent="0.25">
      <c r="A3" s="2"/>
      <c r="B3" s="2"/>
    </row>
    <row r="4" spans="1:23" ht="122.25" customHeight="1" x14ac:dyDescent="0.25">
      <c r="A4" s="53" t="s">
        <v>184</v>
      </c>
      <c r="B4" s="53"/>
      <c r="C4" s="53"/>
      <c r="D4" s="53"/>
      <c r="E4" s="53"/>
      <c r="F4" s="53"/>
      <c r="G4" s="54"/>
      <c r="H4" s="52" t="s">
        <v>129</v>
      </c>
      <c r="I4" s="52"/>
      <c r="J4" s="52"/>
      <c r="K4" s="52"/>
      <c r="L4" s="52"/>
      <c r="M4" s="52"/>
      <c r="N4" s="52"/>
      <c r="O4" s="52"/>
      <c r="P4" s="52" t="s">
        <v>157</v>
      </c>
      <c r="Q4" s="52"/>
      <c r="R4" s="52"/>
      <c r="S4" s="17"/>
      <c r="T4" s="17"/>
    </row>
    <row r="5" spans="1:23" ht="148.9" customHeight="1" x14ac:dyDescent="0.25">
      <c r="A5" s="33" t="s">
        <v>183</v>
      </c>
      <c r="B5" s="20" t="s">
        <v>155</v>
      </c>
      <c r="C5" s="20" t="s">
        <v>0</v>
      </c>
      <c r="D5" s="20" t="s">
        <v>185</v>
      </c>
      <c r="E5" s="20" t="s">
        <v>156</v>
      </c>
      <c r="F5" s="20" t="s">
        <v>3</v>
      </c>
      <c r="G5" s="20" t="s">
        <v>90</v>
      </c>
      <c r="H5" s="20" t="s">
        <v>158</v>
      </c>
      <c r="I5" s="20" t="s">
        <v>159</v>
      </c>
      <c r="J5" s="20" t="s">
        <v>160</v>
      </c>
      <c r="K5" s="20" t="s">
        <v>128</v>
      </c>
      <c r="L5" s="20" t="s">
        <v>161</v>
      </c>
      <c r="M5" s="20" t="s">
        <v>162</v>
      </c>
      <c r="N5" s="20" t="s">
        <v>163</v>
      </c>
      <c r="O5" s="20" t="s">
        <v>127</v>
      </c>
      <c r="P5" s="20" t="s">
        <v>164</v>
      </c>
      <c r="Q5" s="20" t="s">
        <v>165</v>
      </c>
      <c r="R5" s="20" t="s">
        <v>166</v>
      </c>
      <c r="S5" s="32" t="s">
        <v>4</v>
      </c>
      <c r="T5" s="32" t="s">
        <v>171</v>
      </c>
    </row>
    <row r="6" spans="1:23" x14ac:dyDescent="0.25">
      <c r="A6" s="7" t="s">
        <v>5</v>
      </c>
      <c r="B6" s="21" t="s">
        <v>5</v>
      </c>
      <c r="C6" s="22" t="s">
        <v>84</v>
      </c>
      <c r="D6" s="23">
        <v>1570</v>
      </c>
      <c r="E6" s="15">
        <f>VLOOKUP(D6,[12]_SKP3!$C$1:$F$120,4,FALSE)</f>
        <v>0</v>
      </c>
      <c r="F6" s="6">
        <f>VLOOKUP(D6,'[13]Dimensionering 2025'!$A$7:$F$102,6,FALSE)</f>
        <v>3.3013820737344733E-2</v>
      </c>
      <c r="G6" s="18">
        <f>VLOOKUP(C6,[14]Tilgang!$G$4:$K$105,5,FALSE)</f>
        <v>358</v>
      </c>
      <c r="H6" s="9">
        <f>VLOOKUP(D6,'[15]Andel og antal'!$Q$4:$W$109,4,FALSE)</f>
        <v>0.52076677316293929</v>
      </c>
      <c r="I6" s="9"/>
      <c r="J6" s="9">
        <f>VLOOKUP(D6,'[15]Andel og antal'!$Q$4:$W$109,6,FALSE)</f>
        <v>0.1757188498402556</v>
      </c>
      <c r="K6" s="9">
        <f>VLOOKUP(D6,'[15]Andel og antal'!$Q$4:$W$109,2,FALSE)+VLOOKUP(D6,'[15]Andel og antal'!$Q$4:$W$109,3,FALSE)</f>
        <v>0.30351437699680511</v>
      </c>
      <c r="L6" s="11">
        <f>VLOOKUP(D6,'[15]Andel og antal'!$I$4:$O$109,4,FALSE)</f>
        <v>163</v>
      </c>
      <c r="M6" s="11"/>
      <c r="N6" s="11">
        <f>VLOOKUP(D6,'[15]Andel og antal'!$I$4:$O$109,6,FALSE)</f>
        <v>55</v>
      </c>
      <c r="O6" s="11">
        <f>VLOOKUP(D6,'[15]Andel og antal'!$I$4:$O$109,2,FALSE)+VLOOKUP(D6,'[15]Andel og antal'!$I$4:$O$109,3,FALSE)</f>
        <v>95</v>
      </c>
      <c r="P6" s="13">
        <f>VLOOKUP(D6,'[15]Andel og antal'!$I$4:$O$109,4,FALSE)/(VLOOKUP(D6,'[15]Andel og antal'!$I$4:$O$109,4,FALSE)+VLOOKUP(D6,'[15]Andel og antal'!$I$4:$O$109,5,FALSE)+VLOOKUP(D6,'[15]Andel og antal'!$I$4:$O$109,6,FALSE))</f>
        <v>0.74770642201834858</v>
      </c>
      <c r="Q6" s="13"/>
      <c r="R6" s="13">
        <f>VLOOKUP(D6,'[15]Andel og antal'!$I$4:$O$109,6,FALSE)/(VLOOKUP(D6,'[15]Andel og antal'!$I$4:$O$109,4,FALSE)+VLOOKUP(D6,'[15]Andel og antal'!$I$4:$O$109,5,FALSE)+VLOOKUP(D6,'[15]Andel og antal'!$I$4:$O$109,6,FALSE))</f>
        <v>0.25229357798165136</v>
      </c>
      <c r="S6" s="7">
        <f>VLOOKUP(D6,'[16]Samtlige nøgletal'!$K$3:$M$106,2,FALSE)</f>
        <v>403</v>
      </c>
      <c r="T6" s="7"/>
      <c r="V6" s="16"/>
      <c r="W6" s="16"/>
    </row>
    <row r="7" spans="1:23" x14ac:dyDescent="0.25">
      <c r="A7" s="7" t="s">
        <v>5</v>
      </c>
      <c r="B7" s="21" t="s">
        <v>7</v>
      </c>
      <c r="C7" s="22" t="s">
        <v>115</v>
      </c>
      <c r="D7" s="23">
        <v>1380</v>
      </c>
      <c r="E7" s="15">
        <f>VLOOKUP(D7,[12]_SKP3!$C$1:$F$120,4,FALSE)</f>
        <v>5.9800000000000001E-3</v>
      </c>
      <c r="F7" s="6">
        <f>VLOOKUP(D7,'[13]Dimensionering 2025'!$A$7:$F$102,6,FALSE)</f>
        <v>3.2879777607526882E-2</v>
      </c>
      <c r="G7" s="18">
        <f>VLOOKUP(C7,[14]Tilgang!$G$4:$K$105,5,FALSE)</f>
        <v>453</v>
      </c>
      <c r="H7" s="9">
        <f>VLOOKUP(D7,'[15]Andel og antal'!$Q$4:$W$109,4,FALSE)</f>
        <v>0.85427135678391963</v>
      </c>
      <c r="I7" s="9"/>
      <c r="J7" s="9"/>
      <c r="K7" s="9">
        <f>VLOOKUP(D7,'[15]Andel og antal'!$Q$4:$W$109,2,FALSE)+VLOOKUP(D7,'[15]Andel og antal'!$Q$4:$W$109,3,FALSE)</f>
        <v>0.135678391959799</v>
      </c>
      <c r="L7" s="11">
        <f>VLOOKUP(D7,'[15]Andel og antal'!$I$4:$O$109,4,FALSE)</f>
        <v>340</v>
      </c>
      <c r="M7" s="11"/>
      <c r="N7" s="11"/>
      <c r="O7" s="11">
        <f>VLOOKUP(D7,'[15]Andel og antal'!$I$4:$O$109,2,FALSE)+VLOOKUP(D7,'[15]Andel og antal'!$I$4:$O$109,3,FALSE)</f>
        <v>54</v>
      </c>
      <c r="P7" s="13">
        <f>VLOOKUP(D7,'[15]Andel og antal'!$I$4:$O$109,4,FALSE)/(VLOOKUP(D7,'[15]Andel og antal'!$I$4:$O$109,4,FALSE)+VLOOKUP(D7,'[15]Andel og antal'!$I$4:$O$109,5,FALSE)+VLOOKUP(D7,'[15]Andel og antal'!$I$4:$O$109,6,FALSE))</f>
        <v>0.98837209302325579</v>
      </c>
      <c r="Q7" s="13"/>
      <c r="R7" s="13"/>
      <c r="S7" s="7">
        <f>VLOOKUP(D7,'[16]Samtlige nøgletal'!$K$3:$M$106,2,FALSE)</f>
        <v>609</v>
      </c>
      <c r="T7" s="7">
        <f>VLOOKUP(D7,'[16]Samtlige nøgletal'!$K$3:$M$106,3,FALSE)</f>
        <v>14</v>
      </c>
      <c r="V7" s="16"/>
      <c r="W7" s="16"/>
    </row>
    <row r="8" spans="1:23" x14ac:dyDescent="0.25">
      <c r="A8" s="7" t="s">
        <v>5</v>
      </c>
      <c r="B8" s="21" t="s">
        <v>7</v>
      </c>
      <c r="C8" s="22" t="s">
        <v>6</v>
      </c>
      <c r="D8" s="23">
        <v>1605</v>
      </c>
      <c r="E8" s="15">
        <f>VLOOKUP(D8,[12]_SKP3!$C$1:$F$120,4,FALSE)</f>
        <v>4.2320000000000003E-2</v>
      </c>
      <c r="F8" s="6">
        <f>VLOOKUP(D8,'[13]Dimensionering 2025'!$A$7:$F$102,6,FALSE)</f>
        <v>4.5440360801687764E-2</v>
      </c>
      <c r="G8" s="18">
        <f>VLOOKUP(C8,[14]Tilgang!$G$4:$K$105,5,FALSE)</f>
        <v>281</v>
      </c>
      <c r="H8" s="9">
        <f>VLOOKUP(D8,'[15]Andel og antal'!$Q$4:$W$109,4,FALSE)</f>
        <v>0.7589285714285714</v>
      </c>
      <c r="I8" s="9">
        <f>VLOOKUP(D8,'[15]Andel og antal'!$Q$4:$W$109,5,FALSE)</f>
        <v>2.6785714285714284E-2</v>
      </c>
      <c r="J8" s="9"/>
      <c r="K8" s="9">
        <f>VLOOKUP(D8,'[15]Andel og antal'!$Q$4:$W$109,2,FALSE)+VLOOKUP(D8,'[15]Andel og antal'!$Q$4:$W$109,3,FALSE)</f>
        <v>0.20535714285714285</v>
      </c>
      <c r="L8" s="11">
        <f>VLOOKUP(D8,'[15]Andel og antal'!$I$4:$O$109,4,FALSE)</f>
        <v>170</v>
      </c>
      <c r="M8" s="11">
        <f>VLOOKUP(D8,'[15]Andel og antal'!$I$4:$O$109,5,FALSE)</f>
        <v>6</v>
      </c>
      <c r="N8" s="11"/>
      <c r="O8" s="11">
        <f>VLOOKUP(D8,'[15]Andel og antal'!$I$4:$O$109,2,FALSE)+VLOOKUP(D8,'[15]Andel og antal'!$I$4:$O$109,3,FALSE)</f>
        <v>46</v>
      </c>
      <c r="P8" s="13">
        <f>VLOOKUP(D8,'[15]Andel og antal'!$I$4:$O$109,4,FALSE)/(VLOOKUP(D8,'[15]Andel og antal'!$I$4:$O$109,4,FALSE)+VLOOKUP(D8,'[15]Andel og antal'!$I$4:$O$109,5,FALSE)+VLOOKUP(D8,'[15]Andel og antal'!$I$4:$O$109,6,FALSE))</f>
        <v>0.9550561797752809</v>
      </c>
      <c r="Q8" s="13">
        <f>VLOOKUP(D8,'[15]Andel og antal'!$I$4:$O$109,5,FALSE)/(VLOOKUP(D8,'[15]Andel og antal'!$I$4:$O$109,4,FALSE)+VLOOKUP(D8,'[15]Andel og antal'!$I$4:$O$109,5,FALSE)+VLOOKUP(D8,'[15]Andel og antal'!$I$4:$O$109,6,FALSE))</f>
        <v>3.3707865168539325E-2</v>
      </c>
      <c r="R8" s="13"/>
      <c r="S8" s="7">
        <f>VLOOKUP(D8,'[16]Samtlige nøgletal'!$K$3:$M$106,2,FALSE)</f>
        <v>387</v>
      </c>
      <c r="T8" s="7">
        <f>VLOOKUP(D8,'[16]Samtlige nøgletal'!$K$3:$M$106,3,FALSE)</f>
        <v>30</v>
      </c>
      <c r="V8" s="16"/>
      <c r="W8" s="16"/>
    </row>
    <row r="9" spans="1:23" x14ac:dyDescent="0.25">
      <c r="A9" s="7"/>
      <c r="B9" s="21" t="s">
        <v>5</v>
      </c>
      <c r="C9" s="22" t="s">
        <v>93</v>
      </c>
      <c r="D9" s="23">
        <v>431</v>
      </c>
      <c r="E9" s="15">
        <f>VLOOKUP(D9,[12]_SKP3!$C$1:$F$120,4,FALSE)</f>
        <v>0</v>
      </c>
      <c r="F9" s="6" t="e">
        <f>VLOOKUP(D9,'[13]Dimensionering 2025'!$A$7:$F$102,6,FALSE)</f>
        <v>#N/A</v>
      </c>
      <c r="G9" s="18" t="e">
        <f>VLOOKUP(C9,[14]Tilgang!$G$4:$K$105,5,FALSE)</f>
        <v>#N/A</v>
      </c>
      <c r="H9" s="9">
        <f>VLOOKUP(D9,'[15]Andel og antal'!$Q$4:$W$109,4,FALSE)</f>
        <v>1</v>
      </c>
      <c r="I9" s="9"/>
      <c r="J9" s="9"/>
      <c r="K9" s="9"/>
      <c r="L9" s="11">
        <f>VLOOKUP(D9,'[15]Andel og antal'!$I$4:$O$109,4,FALSE)</f>
        <v>9</v>
      </c>
      <c r="M9" s="11"/>
      <c r="N9" s="11"/>
      <c r="O9" s="11"/>
      <c r="P9" s="13">
        <f>VLOOKUP(D9,'[15]Andel og antal'!$I$4:$O$109,4,FALSE)/(VLOOKUP(D9,'[15]Andel og antal'!$I$4:$O$109,4,FALSE)+VLOOKUP(D9,'[15]Andel og antal'!$I$4:$O$109,5,FALSE)+VLOOKUP(D9,'[15]Andel og antal'!$I$4:$O$109,6,FALSE))</f>
        <v>1</v>
      </c>
      <c r="Q9" s="13"/>
      <c r="R9" s="13"/>
      <c r="S9" s="7">
        <f>VLOOKUP(D9,'[16]Samtlige nøgletal'!$K$3:$M$106,2,FALSE)</f>
        <v>10</v>
      </c>
      <c r="T9" s="7"/>
      <c r="V9" s="16"/>
      <c r="W9" s="16"/>
    </row>
    <row r="10" spans="1:23" x14ac:dyDescent="0.25">
      <c r="A10" s="7" t="s">
        <v>5</v>
      </c>
      <c r="B10" s="21" t="s">
        <v>7</v>
      </c>
      <c r="C10" s="24" t="s">
        <v>8</v>
      </c>
      <c r="D10" s="23">
        <v>1460</v>
      </c>
      <c r="E10" s="15">
        <f>VLOOKUP(D10,[12]_SKP3!$C$1:$F$120,4,FALSE)</f>
        <v>3.7450000000000004E-2</v>
      </c>
      <c r="F10" s="6">
        <f>VLOOKUP(D10,'[13]Dimensionering 2025'!$A$7:$F$102,6,FALSE)</f>
        <v>4.0265654594594594E-2</v>
      </c>
      <c r="G10" s="18">
        <f>VLOOKUP(C10,[14]Tilgang!$G$4:$K$105,5,FALSE)</f>
        <v>105</v>
      </c>
      <c r="H10" s="9">
        <f>VLOOKUP(D10,'[15]Andel og antal'!$Q$4:$W$109,4,FALSE)</f>
        <v>0.77049180327868849</v>
      </c>
      <c r="I10" s="9">
        <f>VLOOKUP(D10,'[15]Andel og antal'!$Q$4:$W$109,5,FALSE)</f>
        <v>8.1967213114754092E-2</v>
      </c>
      <c r="J10" s="9"/>
      <c r="K10" s="9">
        <f>VLOOKUP(D10,'[15]Andel og antal'!$Q$4:$W$109,2,FALSE)+VLOOKUP(D10,'[15]Andel og antal'!$Q$4:$W$109,3,FALSE)</f>
        <v>0.14754098360655737</v>
      </c>
      <c r="L10" s="11">
        <f>VLOOKUP(D10,'[15]Andel og antal'!$I$4:$O$109,4,FALSE)</f>
        <v>47</v>
      </c>
      <c r="M10" s="11">
        <f>VLOOKUP(D10,'[15]Andel og antal'!$I$4:$O$109,5,FALSE)</f>
        <v>5</v>
      </c>
      <c r="N10" s="11"/>
      <c r="O10" s="11">
        <f>VLOOKUP(D10,'[15]Andel og antal'!$I$4:$O$109,2,FALSE)+VLOOKUP(D10,'[15]Andel og antal'!$I$4:$O$109,3,FALSE)</f>
        <v>9</v>
      </c>
      <c r="P10" s="13">
        <f>VLOOKUP(D10,'[15]Andel og antal'!$I$4:$O$109,4,FALSE)/(VLOOKUP(D10,'[15]Andel og antal'!$I$4:$O$109,4,FALSE)+VLOOKUP(D10,'[15]Andel og antal'!$I$4:$O$109,5,FALSE)+VLOOKUP(D10,'[15]Andel og antal'!$I$4:$O$109,6,FALSE))</f>
        <v>0.90384615384615385</v>
      </c>
      <c r="Q10" s="13">
        <f>VLOOKUP(D10,'[15]Andel og antal'!$I$4:$O$109,5,FALSE)/(VLOOKUP(D10,'[15]Andel og antal'!$I$4:$O$109,4,FALSE)+VLOOKUP(D10,'[15]Andel og antal'!$I$4:$O$109,5,FALSE)+VLOOKUP(D10,'[15]Andel og antal'!$I$4:$O$109,6,FALSE))</f>
        <v>9.6153846153846159E-2</v>
      </c>
      <c r="R10" s="13"/>
      <c r="S10" s="7">
        <f>VLOOKUP(D10,'[16]Samtlige nøgletal'!$K$3:$M$106,2,FALSE)</f>
        <v>107</v>
      </c>
      <c r="T10" s="7">
        <f>VLOOKUP(D10,'[16]Samtlige nøgletal'!$K$3:$M$106,3,FALSE)</f>
        <v>8</v>
      </c>
      <c r="V10" s="16"/>
      <c r="W10" s="16"/>
    </row>
    <row r="11" spans="1:23" x14ac:dyDescent="0.25">
      <c r="A11" s="7" t="s">
        <v>5</v>
      </c>
      <c r="B11" s="21" t="s">
        <v>7</v>
      </c>
      <c r="C11" s="22" t="s">
        <v>112</v>
      </c>
      <c r="D11" s="23">
        <v>1220</v>
      </c>
      <c r="E11" s="15">
        <f>VLOOKUP(D11,[12]_SKP3!$C$1:$F$120,4,FALSE)</f>
        <v>0.11135</v>
      </c>
      <c r="F11" s="6">
        <f>VLOOKUP(D11,'[13]Dimensionering 2025'!$A$7:$F$102,6,FALSE)</f>
        <v>2.3361212989130443E-2</v>
      </c>
      <c r="G11" s="18">
        <f>VLOOKUP(C11,[14]Tilgang!$G$4:$K$105,5,FALSE)</f>
        <v>372</v>
      </c>
      <c r="H11" s="9">
        <f>VLOOKUP(D11,'[15]Andel og antal'!$Q$4:$W$109,4,FALSE)</f>
        <v>0.78346456692913391</v>
      </c>
      <c r="I11" s="9">
        <f>VLOOKUP(D11,'[15]Andel og antal'!$Q$4:$W$109,5,FALSE)</f>
        <v>9.055118110236221E-2</v>
      </c>
      <c r="J11" s="9"/>
      <c r="K11" s="9">
        <f>VLOOKUP(D11,'[15]Andel og antal'!$Q$4:$W$109,2,FALSE)+VLOOKUP(D11,'[15]Andel og antal'!$Q$4:$W$109,3,FALSE)</f>
        <v>0.1141732283464567</v>
      </c>
      <c r="L11" s="11">
        <f>VLOOKUP(D11,'[15]Andel og antal'!$I$4:$O$109,4,FALSE)</f>
        <v>199</v>
      </c>
      <c r="M11" s="11">
        <f>VLOOKUP(D11,'[15]Andel og antal'!$I$4:$O$109,5,FALSE)</f>
        <v>23</v>
      </c>
      <c r="N11" s="11"/>
      <c r="O11" s="11">
        <f>VLOOKUP(D11,'[15]Andel og antal'!$I$4:$O$109,2,FALSE)+VLOOKUP(D11,'[15]Andel og antal'!$I$4:$O$109,3,FALSE)</f>
        <v>29</v>
      </c>
      <c r="P11" s="13">
        <f>VLOOKUP(D11,'[15]Andel og antal'!$I$4:$O$109,4,FALSE)/(VLOOKUP(D11,'[15]Andel og antal'!$I$4:$O$109,4,FALSE)+VLOOKUP(D11,'[15]Andel og antal'!$I$4:$O$109,5,FALSE)+VLOOKUP(D11,'[15]Andel og antal'!$I$4:$O$109,6,FALSE))</f>
        <v>0.88444444444444448</v>
      </c>
      <c r="Q11" s="13">
        <f>VLOOKUP(D11,'[15]Andel og antal'!$I$4:$O$109,5,FALSE)/(VLOOKUP(D11,'[15]Andel og antal'!$I$4:$O$109,4,FALSE)+VLOOKUP(D11,'[15]Andel og antal'!$I$4:$O$109,5,FALSE)+VLOOKUP(D11,'[15]Andel og antal'!$I$4:$O$109,6,FALSE))</f>
        <v>0.10222222222222223</v>
      </c>
      <c r="R11" s="13"/>
      <c r="S11" s="7">
        <f>VLOOKUP(D11,'[16]Samtlige nøgletal'!$K$3:$M$106,2,FALSE)</f>
        <v>411</v>
      </c>
      <c r="T11" s="7">
        <f>VLOOKUP(D11,'[16]Samtlige nøgletal'!$K$3:$M$106,3,FALSE)</f>
        <v>40</v>
      </c>
      <c r="V11" s="16"/>
      <c r="W11" s="16"/>
    </row>
    <row r="12" spans="1:23" s="8" customFormat="1" x14ac:dyDescent="0.25">
      <c r="A12" s="7" t="s">
        <v>5</v>
      </c>
      <c r="B12" s="21" t="s">
        <v>5</v>
      </c>
      <c r="C12" s="24" t="s">
        <v>9</v>
      </c>
      <c r="D12" s="23">
        <v>1720</v>
      </c>
      <c r="E12" s="15">
        <f>VLOOKUP(D12,[12]_SKP3!$C$1:$F$120,4,FALSE)</f>
        <v>4.2699999999999995E-3</v>
      </c>
      <c r="F12" s="6">
        <f>VLOOKUP(D12,'[13]Dimensionering 2025'!$A$7:$F$102,6,FALSE)</f>
        <v>2.5638052921874998E-2</v>
      </c>
      <c r="G12" s="18">
        <f>VLOOKUP(C12,[14]Tilgang!$G$4:$K$105,5,FALSE)</f>
        <v>328</v>
      </c>
      <c r="H12" s="9">
        <f>VLOOKUP(D12,'[15]Andel og antal'!$Q$4:$W$109,4,FALSE)</f>
        <v>0.58297872340425527</v>
      </c>
      <c r="I12" s="9"/>
      <c r="J12" s="9"/>
      <c r="K12" s="9">
        <f>VLOOKUP(D12,'[15]Andel og antal'!$Q$4:$W$109,2,FALSE)+VLOOKUP(D12,'[15]Andel og antal'!$Q$4:$W$109,3,FALSE)</f>
        <v>0.40851063829787237</v>
      </c>
      <c r="L12" s="11">
        <f>VLOOKUP(D12,'[15]Andel og antal'!$I$4:$O$109,4,FALSE)</f>
        <v>137</v>
      </c>
      <c r="M12" s="11"/>
      <c r="N12" s="11"/>
      <c r="O12" s="11">
        <f>VLOOKUP(D12,'[15]Andel og antal'!$I$4:$O$109,2,FALSE)+VLOOKUP(D12,'[15]Andel og antal'!$I$4:$O$109,3,FALSE)</f>
        <v>96</v>
      </c>
      <c r="P12" s="13">
        <f>VLOOKUP(D12,'[15]Andel og antal'!$I$4:$O$109,4,FALSE)/(VLOOKUP(D12,'[15]Andel og antal'!$I$4:$O$109,4,FALSE)+VLOOKUP(D12,'[15]Andel og antal'!$I$4:$O$109,5,FALSE)+VLOOKUP(D12,'[15]Andel og antal'!$I$4:$O$109,6,FALSE))</f>
        <v>0.98561151079136688</v>
      </c>
      <c r="Q12" s="13"/>
      <c r="R12" s="13"/>
      <c r="S12" s="7">
        <f>VLOOKUP(D12,'[16]Samtlige nøgletal'!$K$3:$M$106,2,FALSE)</f>
        <v>310</v>
      </c>
      <c r="T12" s="7"/>
      <c r="U12" s="4"/>
      <c r="V12" s="16"/>
      <c r="W12" s="16"/>
    </row>
    <row r="13" spans="1:23" s="8" customFormat="1" x14ac:dyDescent="0.25">
      <c r="A13" s="7" t="s">
        <v>7</v>
      </c>
      <c r="B13" s="21" t="s">
        <v>7</v>
      </c>
      <c r="C13" s="22" t="s">
        <v>10</v>
      </c>
      <c r="D13" s="23">
        <v>1820</v>
      </c>
      <c r="E13" s="15">
        <f>VLOOKUP(D13,[12]_SKP3!$C$1:$F$120,4,FALSE)</f>
        <v>0.39383000000000001</v>
      </c>
      <c r="F13" s="6">
        <f>VLOOKUP(D13,'[13]Dimensionering 2025'!$A$7:$F$102,6,FALSE)</f>
        <v>8.6889804779411772E-2</v>
      </c>
      <c r="G13" s="18">
        <f>VLOOKUP(C13,[14]Tilgang!$G$4:$K$105,5,FALSE)</f>
        <v>44</v>
      </c>
      <c r="H13" s="9">
        <f>VLOOKUP(D13,'[15]Andel og antal'!$Q$4:$W$109,4,FALSE)</f>
        <v>0.84313725490196079</v>
      </c>
      <c r="I13" s="9"/>
      <c r="J13" s="9"/>
      <c r="K13" s="9">
        <f>VLOOKUP(D13,'[15]Andel og antal'!$Q$4:$W$109,2,FALSE)+VLOOKUP(D13,'[15]Andel og antal'!$Q$4:$W$109,3,FALSE)</f>
        <v>9.8039215686274508E-2</v>
      </c>
      <c r="L13" s="11">
        <f>VLOOKUP(D13,'[15]Andel og antal'!$I$4:$O$109,4,FALSE)</f>
        <v>43</v>
      </c>
      <c r="M13" s="11"/>
      <c r="N13" s="11"/>
      <c r="O13" s="11">
        <f>VLOOKUP(D13,'[15]Andel og antal'!$I$4:$O$109,2,FALSE)+VLOOKUP(D13,'[15]Andel og antal'!$I$4:$O$109,3,FALSE)</f>
        <v>5</v>
      </c>
      <c r="P13" s="13">
        <f>VLOOKUP(D13,'[15]Andel og antal'!$I$4:$O$109,4,FALSE)/(VLOOKUP(D13,'[15]Andel og antal'!$I$4:$O$109,4,FALSE)+VLOOKUP(D13,'[15]Andel og antal'!$I$4:$O$109,5,FALSE)+VLOOKUP(D13,'[15]Andel og antal'!$I$4:$O$109,6,FALSE))</f>
        <v>0.93478260869565222</v>
      </c>
      <c r="Q13" s="13"/>
      <c r="R13" s="13"/>
      <c r="S13" s="7">
        <f>VLOOKUP(D13,'[16]Samtlige nøgletal'!$K$3:$M$106,2,FALSE)</f>
        <v>55</v>
      </c>
      <c r="T13" s="7">
        <f>VLOOKUP(D13,'[16]Samtlige nøgletal'!$K$3:$M$106,3,FALSE)</f>
        <v>17</v>
      </c>
      <c r="U13" s="4"/>
      <c r="V13" s="16"/>
      <c r="W13" s="16"/>
    </row>
    <row r="14" spans="1:23" s="8" customFormat="1" x14ac:dyDescent="0.25">
      <c r="A14" s="7" t="s">
        <v>5</v>
      </c>
      <c r="B14" s="21" t="s">
        <v>5</v>
      </c>
      <c r="C14" s="22" t="s">
        <v>11</v>
      </c>
      <c r="D14" s="23">
        <v>1140</v>
      </c>
      <c r="E14" s="15">
        <f>VLOOKUP(D14,[12]_SKP3!$C$1:$F$120,4,FALSE)</f>
        <v>0</v>
      </c>
      <c r="F14" s="6">
        <f>VLOOKUP(D14,'[13]Dimensionering 2025'!$A$7:$F$102,6,FALSE)</f>
        <v>0</v>
      </c>
      <c r="G14" s="18">
        <f>VLOOKUP(C14,[14]Tilgang!$G$4:$K$105,5,FALSE)</f>
        <v>20</v>
      </c>
      <c r="H14" s="9">
        <f>VLOOKUP(D14,'[15]Andel og antal'!$Q$4:$W$109,4,FALSE)</f>
        <v>0.69230769230769229</v>
      </c>
      <c r="I14" s="9"/>
      <c r="J14" s="9"/>
      <c r="K14" s="9"/>
      <c r="L14" s="11">
        <f>VLOOKUP(D14,'[15]Andel og antal'!$I$4:$O$109,4,FALSE)</f>
        <v>9</v>
      </c>
      <c r="M14" s="11"/>
      <c r="N14" s="11"/>
      <c r="O14" s="11"/>
      <c r="P14" s="13">
        <f>VLOOKUP(D14,'[15]Andel og antal'!$I$4:$O$109,4,FALSE)/(VLOOKUP(D14,'[15]Andel og antal'!$I$4:$O$109,4,FALSE)+VLOOKUP(D14,'[15]Andel og antal'!$I$4:$O$109,5,FALSE)+VLOOKUP(D14,'[15]Andel og antal'!$I$4:$O$109,6,FALSE))</f>
        <v>0.9</v>
      </c>
      <c r="Q14" s="13"/>
      <c r="R14" s="13"/>
      <c r="S14" s="7">
        <f>VLOOKUP(D14,'[16]Samtlige nøgletal'!$K$3:$M$106,2,FALSE)</f>
        <v>15</v>
      </c>
      <c r="T14" s="7"/>
      <c r="U14" s="4"/>
      <c r="V14" s="16"/>
      <c r="W14" s="16"/>
    </row>
    <row r="15" spans="1:23" s="8" customFormat="1" x14ac:dyDescent="0.25">
      <c r="A15" s="7" t="s">
        <v>5</v>
      </c>
      <c r="B15" s="21" t="s">
        <v>5</v>
      </c>
      <c r="C15" s="22" t="s">
        <v>12</v>
      </c>
      <c r="D15" s="23">
        <v>1855</v>
      </c>
      <c r="E15" s="15">
        <f>VLOOKUP(D15,[12]_SKP3!$C$1:$F$120,4,FALSE)</f>
        <v>0</v>
      </c>
      <c r="F15" s="6">
        <f>VLOOKUP(D15,'[13]Dimensionering 2025'!$A$7:$F$102,6,FALSE)</f>
        <v>6.3148805357142859E-2</v>
      </c>
      <c r="G15" s="18">
        <f>VLOOKUP(C15,[14]Tilgang!$G$4:$K$105,5,FALSE)</f>
        <v>39</v>
      </c>
      <c r="H15" s="9">
        <f>VLOOKUP(D15,'[15]Andel og antal'!$Q$4:$W$109,4,FALSE)</f>
        <v>0.27272727272727271</v>
      </c>
      <c r="I15" s="9"/>
      <c r="J15" s="9"/>
      <c r="K15" s="9">
        <f>VLOOKUP(D15,'[15]Andel og antal'!$Q$4:$W$109,2,FALSE)+VLOOKUP(D15,'[15]Andel og antal'!$Q$4:$W$109,3,FALSE)</f>
        <v>0.72727272727272729</v>
      </c>
      <c r="L15" s="11">
        <f>VLOOKUP(D15,'[15]Andel og antal'!$I$4:$O$109,4,FALSE)</f>
        <v>9</v>
      </c>
      <c r="M15" s="11"/>
      <c r="N15" s="11"/>
      <c r="O15" s="11">
        <f>VLOOKUP(D15,'[15]Andel og antal'!$I$4:$O$109,2,FALSE)+VLOOKUP(D15,'[15]Andel og antal'!$I$4:$O$109,3,FALSE)</f>
        <v>24</v>
      </c>
      <c r="P15" s="13">
        <f>VLOOKUP(D15,'[15]Andel og antal'!$I$4:$O$109,4,FALSE)/(VLOOKUP(D15,'[15]Andel og antal'!$I$4:$O$109,4,FALSE)+VLOOKUP(D15,'[15]Andel og antal'!$I$4:$O$109,5,FALSE)+VLOOKUP(D15,'[15]Andel og antal'!$I$4:$O$109,6,FALSE))</f>
        <v>1</v>
      </c>
      <c r="Q15" s="13"/>
      <c r="R15" s="13"/>
      <c r="S15" s="7">
        <f>VLOOKUP(D15,'[16]Samtlige nøgletal'!$K$3:$M$106,2,FALSE)</f>
        <v>25</v>
      </c>
      <c r="T15" s="7"/>
      <c r="U15" s="4"/>
      <c r="V15" s="16"/>
      <c r="W15" s="16"/>
    </row>
    <row r="16" spans="1:23" s="8" customFormat="1" x14ac:dyDescent="0.25">
      <c r="A16" s="7" t="s">
        <v>5</v>
      </c>
      <c r="B16" s="21" t="s">
        <v>5</v>
      </c>
      <c r="C16" s="22" t="s">
        <v>13</v>
      </c>
      <c r="D16" s="23">
        <v>382</v>
      </c>
      <c r="E16" s="15">
        <f>VLOOKUP(D16,[12]_SKP3!$C$1:$F$120,4,FALSE)</f>
        <v>0</v>
      </c>
      <c r="F16" s="6">
        <f>VLOOKUP(D16,'[13]Dimensionering 2025'!$A$7:$F$102,6,FALSE)</f>
        <v>8.0598153583617774E-3</v>
      </c>
      <c r="G16" s="18">
        <f>VLOOKUP(C16,[14]Tilgang!$G$4:$K$105,5,FALSE)</f>
        <v>58</v>
      </c>
      <c r="H16" s="9">
        <f>VLOOKUP(D16,'[15]Andel og antal'!$Q$4:$W$109,4,FALSE)</f>
        <v>0.86111111111111116</v>
      </c>
      <c r="I16" s="9"/>
      <c r="J16" s="9"/>
      <c r="K16" s="9">
        <f>VLOOKUP(D16,'[15]Andel og antal'!$Q$4:$W$109,2,FALSE)+VLOOKUP(D16,'[15]Andel og antal'!$Q$4:$W$109,3,FALSE)</f>
        <v>0.1388888888888889</v>
      </c>
      <c r="L16" s="11">
        <f>VLOOKUP(D16,'[15]Andel og antal'!$I$4:$O$109,4,FALSE)</f>
        <v>31</v>
      </c>
      <c r="M16" s="11"/>
      <c r="N16" s="11"/>
      <c r="O16" s="11">
        <f>VLOOKUP(D16,'[15]Andel og antal'!$I$4:$O$109,2,FALSE)+VLOOKUP(D16,'[15]Andel og antal'!$I$4:$O$109,3,FALSE)</f>
        <v>5</v>
      </c>
      <c r="P16" s="13">
        <f>VLOOKUP(D16,'[15]Andel og antal'!$I$4:$O$109,4,FALSE)/(VLOOKUP(D16,'[15]Andel og antal'!$I$4:$O$109,4,FALSE)+VLOOKUP(D16,'[15]Andel og antal'!$I$4:$O$109,5,FALSE)+VLOOKUP(D16,'[15]Andel og antal'!$I$4:$O$109,6,FALSE))</f>
        <v>1</v>
      </c>
      <c r="Q16" s="13"/>
      <c r="R16" s="13"/>
      <c r="S16" s="7">
        <f>VLOOKUP(D16,'[16]Samtlige nøgletal'!$K$3:$M$106,2,FALSE)</f>
        <v>208</v>
      </c>
      <c r="T16" s="7"/>
      <c r="U16" s="4"/>
      <c r="V16" s="16"/>
      <c r="W16" s="16"/>
    </row>
    <row r="17" spans="1:23" s="46" customFormat="1" x14ac:dyDescent="0.25">
      <c r="A17" s="34"/>
      <c r="B17" s="35"/>
      <c r="C17" s="36" t="s">
        <v>79</v>
      </c>
      <c r="D17" s="37">
        <v>1435</v>
      </c>
      <c r="E17" s="38">
        <f>VLOOKUP(D17,[12]_SKP3!$C$1:$F$120,4,FALSE)</f>
        <v>0</v>
      </c>
      <c r="F17" s="39" t="e">
        <f>VLOOKUP(D17,'[13]Dimensionering 2025'!$A$7:$F$102,6,FALSE)</f>
        <v>#N/A</v>
      </c>
      <c r="G17" s="40" t="e">
        <f>VLOOKUP(C17,[14]Tilgang!$G$4:$K$105,5,FALSE)</f>
        <v>#N/A</v>
      </c>
      <c r="H17" s="41"/>
      <c r="I17" s="41"/>
      <c r="J17" s="41"/>
      <c r="K17" s="41"/>
      <c r="L17" s="42"/>
      <c r="M17" s="42"/>
      <c r="N17" s="42"/>
      <c r="O17" s="42"/>
      <c r="P17" s="43"/>
      <c r="Q17" s="43"/>
      <c r="R17" s="43"/>
      <c r="S17" s="34" t="e">
        <f>VLOOKUP(D17,'[16]Samtlige nøgletal'!$K$3:$M$106,2,FALSE)</f>
        <v>#N/A</v>
      </c>
      <c r="T17" s="34" t="e">
        <f>VLOOKUP(D17,'[16]Samtlige nøgletal'!$K$3:$M$106,3,FALSE)</f>
        <v>#N/A</v>
      </c>
      <c r="U17" s="44"/>
      <c r="V17" s="45"/>
      <c r="W17" s="45"/>
    </row>
    <row r="18" spans="1:23" s="8" customFormat="1" x14ac:dyDescent="0.25">
      <c r="A18" s="7" t="s">
        <v>5</v>
      </c>
      <c r="B18" s="21" t="s">
        <v>7</v>
      </c>
      <c r="C18" s="22" t="s">
        <v>14</v>
      </c>
      <c r="D18" s="23">
        <v>1450</v>
      </c>
      <c r="E18" s="15">
        <f>VLOOKUP(D18,[12]_SKP3!$C$1:$F$120,4,FALSE)</f>
        <v>8.4900000000000003E-2</v>
      </c>
      <c r="F18" s="6">
        <f>VLOOKUP(D18,'[13]Dimensionering 2025'!$A$7:$F$102,6,FALSE)</f>
        <v>3.8151794579710144E-2</v>
      </c>
      <c r="G18" s="18">
        <f>VLOOKUP(C18,[14]Tilgang!$G$4:$K$105,5,FALSE)</f>
        <v>653</v>
      </c>
      <c r="H18" s="9">
        <f>VLOOKUP(D18,'[15]Andel og antal'!$Q$4:$W$109,4,FALSE)</f>
        <v>0.63355408388520973</v>
      </c>
      <c r="I18" s="9">
        <f>VLOOKUP(D18,'[15]Andel og antal'!$Q$4:$W$109,5,FALSE)</f>
        <v>6.4017660044150104E-2</v>
      </c>
      <c r="J18" s="9">
        <f>VLOOKUP(D18,'[15]Andel og antal'!$Q$4:$W$109,6,FALSE)</f>
        <v>1.3245033112582781E-2</v>
      </c>
      <c r="K18" s="9">
        <f>VLOOKUP(D18,'[15]Andel og antal'!$Q$4:$W$109,2,FALSE)+VLOOKUP(D18,'[15]Andel og antal'!$Q$4:$W$109,3,FALSE)</f>
        <v>0.28918322295805737</v>
      </c>
      <c r="L18" s="11">
        <f>VLOOKUP(D18,'[15]Andel og antal'!$I$4:$O$109,4,FALSE)</f>
        <v>287</v>
      </c>
      <c r="M18" s="11">
        <f>VLOOKUP(D18,'[15]Andel og antal'!$I$4:$O$109,5,FALSE)</f>
        <v>29</v>
      </c>
      <c r="N18" s="11">
        <f>VLOOKUP(D18,'[15]Andel og antal'!$I$4:$O$109,6,FALSE)</f>
        <v>6</v>
      </c>
      <c r="O18" s="11">
        <f>VLOOKUP(D18,'[15]Andel og antal'!$I$4:$O$109,2,FALSE)+VLOOKUP(D18,'[15]Andel og antal'!$I$4:$O$109,3,FALSE)</f>
        <v>131</v>
      </c>
      <c r="P18" s="13">
        <f>VLOOKUP(D18,'[15]Andel og antal'!$I$4:$O$109,4,FALSE)/(VLOOKUP(D18,'[15]Andel og antal'!$I$4:$O$109,4,FALSE)+VLOOKUP(D18,'[15]Andel og antal'!$I$4:$O$109,5,FALSE)+VLOOKUP(D18,'[15]Andel og antal'!$I$4:$O$109,6,FALSE))</f>
        <v>0.89130434782608692</v>
      </c>
      <c r="Q18" s="13">
        <f>VLOOKUP(D18,'[15]Andel og antal'!$I$4:$O$109,5,FALSE)/(VLOOKUP(D18,'[15]Andel og antal'!$I$4:$O$109,4,FALSE)+VLOOKUP(D18,'[15]Andel og antal'!$I$4:$O$109,5,FALSE)+VLOOKUP(D18,'[15]Andel og antal'!$I$4:$O$109,6,FALSE))</f>
        <v>9.0062111801242239E-2</v>
      </c>
      <c r="R18" s="13">
        <f>VLOOKUP(D18,'[15]Andel og antal'!$I$4:$O$109,6,FALSE)/(VLOOKUP(D18,'[15]Andel og antal'!$I$4:$O$109,4,FALSE)+VLOOKUP(D18,'[15]Andel og antal'!$I$4:$O$109,5,FALSE)+VLOOKUP(D18,'[15]Andel og antal'!$I$4:$O$109,6,FALSE))</f>
        <v>1.8633540372670808E-2</v>
      </c>
      <c r="S18" s="7">
        <f>VLOOKUP(D18,'[16]Samtlige nøgletal'!$K$3:$M$106,2,FALSE)</f>
        <v>575</v>
      </c>
      <c r="T18" s="7">
        <f>VLOOKUP(D18,'[16]Samtlige nøgletal'!$K$3:$M$106,3,FALSE)</f>
        <v>102</v>
      </c>
      <c r="U18" s="4"/>
      <c r="V18" s="16"/>
      <c r="W18" s="16"/>
    </row>
    <row r="19" spans="1:23" s="8" customFormat="1" x14ac:dyDescent="0.25">
      <c r="A19" s="7" t="s">
        <v>5</v>
      </c>
      <c r="B19" s="21" t="s">
        <v>7</v>
      </c>
      <c r="C19" s="22" t="s">
        <v>116</v>
      </c>
      <c r="D19" s="23">
        <v>1411</v>
      </c>
      <c r="E19" s="15">
        <f>VLOOKUP(D19,[12]_SKP3!$C$1:$F$120,4,FALSE)</f>
        <v>0.29160000000000003</v>
      </c>
      <c r="F19" s="6">
        <f>VLOOKUP(D19,'[13]Dimensionering 2025'!$A$7:$F$102,6,FALSE)</f>
        <v>4.9703356357142854E-2</v>
      </c>
      <c r="G19" s="18">
        <f>VLOOKUP(C19,[14]Tilgang!$G$4:$K$105,5,FALSE)</f>
        <v>359</v>
      </c>
      <c r="H19" s="9">
        <f>VLOOKUP(D19,'[15]Andel og antal'!$Q$4:$W$109,4,FALSE)</f>
        <v>0.38490566037735852</v>
      </c>
      <c r="I19" s="9">
        <f>VLOOKUP(D19,'[15]Andel og antal'!$Q$4:$W$109,5,FALSE)</f>
        <v>0.24150943396226415</v>
      </c>
      <c r="J19" s="9"/>
      <c r="K19" s="9">
        <f>VLOOKUP(D19,'[15]Andel og antal'!$Q$4:$W$109,2,FALSE)+VLOOKUP(D19,'[15]Andel og antal'!$Q$4:$W$109,3,FALSE)</f>
        <v>0.36981132075471695</v>
      </c>
      <c r="L19" s="11">
        <f>VLOOKUP(D19,'[15]Andel og antal'!$I$4:$O$109,4,FALSE)</f>
        <v>102</v>
      </c>
      <c r="M19" s="11">
        <f>VLOOKUP(D19,'[15]Andel og antal'!$I$4:$O$109,5,FALSE)</f>
        <v>64</v>
      </c>
      <c r="N19" s="11"/>
      <c r="O19" s="11">
        <f>VLOOKUP(D19,'[15]Andel og antal'!$I$4:$O$109,2,FALSE)+VLOOKUP(D19,'[15]Andel og antal'!$I$4:$O$109,3,FALSE)</f>
        <v>98</v>
      </c>
      <c r="P19" s="13">
        <f>VLOOKUP(D19,'[15]Andel og antal'!$I$4:$O$109,4,FALSE)/(VLOOKUP(D19,'[15]Andel og antal'!$I$4:$O$109,4,FALSE)+VLOOKUP(D19,'[15]Andel og antal'!$I$4:$O$109,5,FALSE)+VLOOKUP(D19,'[15]Andel og antal'!$I$4:$O$109,6,FALSE))</f>
        <v>0.6107784431137725</v>
      </c>
      <c r="Q19" s="13">
        <f>VLOOKUP(D19,'[15]Andel og antal'!$I$4:$O$109,5,FALSE)/(VLOOKUP(D19,'[15]Andel og antal'!$I$4:$O$109,4,FALSE)+VLOOKUP(D19,'[15]Andel og antal'!$I$4:$O$109,5,FALSE)+VLOOKUP(D19,'[15]Andel og antal'!$I$4:$O$109,6,FALSE))</f>
        <v>0.38323353293413176</v>
      </c>
      <c r="R19" s="13"/>
      <c r="S19" s="7">
        <f>VLOOKUP(D19,'[16]Samtlige nøgletal'!$K$3:$M$106,2,FALSE)</f>
        <v>207</v>
      </c>
      <c r="T19" s="7">
        <f>VLOOKUP(D19,'[16]Samtlige nøgletal'!$K$3:$M$106,3,FALSE)</f>
        <v>112</v>
      </c>
      <c r="U19" s="4"/>
      <c r="V19" s="16"/>
      <c r="W19" s="16"/>
    </row>
    <row r="20" spans="1:23" s="8" customFormat="1" x14ac:dyDescent="0.25">
      <c r="A20" s="7" t="s">
        <v>7</v>
      </c>
      <c r="B20" s="21" t="s">
        <v>7</v>
      </c>
      <c r="C20" s="22" t="s">
        <v>15</v>
      </c>
      <c r="D20" s="23">
        <v>59</v>
      </c>
      <c r="E20" s="15">
        <f>VLOOKUP(D20,[12]_SKP3!$C$1:$F$120,4,FALSE)</f>
        <v>1.9030000000000002E-2</v>
      </c>
      <c r="F20" s="6">
        <f>VLOOKUP(D20,'[13]Dimensionering 2025'!$A$7:$F$102,6,FALSE)</f>
        <v>3.3013820737344733E-2</v>
      </c>
      <c r="G20" s="18">
        <f>VLOOKUP(C20,[14]Tilgang!$G$4:$K$105,5,FALSE)</f>
        <v>8</v>
      </c>
      <c r="H20" s="9">
        <f>VLOOKUP(D20,'[15]Andel og antal'!$Q$4:$W$109,4,FALSE)</f>
        <v>0.8571428571428571</v>
      </c>
      <c r="I20" s="9"/>
      <c r="J20" s="9"/>
      <c r="K20" s="9"/>
      <c r="L20" s="11">
        <f>VLOOKUP(D20,'[15]Andel og antal'!$I$4:$O$109,4,FALSE)</f>
        <v>6</v>
      </c>
      <c r="M20" s="11"/>
      <c r="N20" s="11"/>
      <c r="O20" s="11"/>
      <c r="P20" s="13">
        <f>VLOOKUP(D20,'[15]Andel og antal'!$I$4:$O$109,4,FALSE)/(VLOOKUP(D20,'[15]Andel og antal'!$I$4:$O$109,4,FALSE)+VLOOKUP(D20,'[15]Andel og antal'!$I$4:$O$109,5,FALSE)+VLOOKUP(D20,'[15]Andel og antal'!$I$4:$O$109,6,FALSE))</f>
        <v>1</v>
      </c>
      <c r="Q20" s="13"/>
      <c r="R20" s="13"/>
      <c r="S20" s="7">
        <f>VLOOKUP(D20,'[16]Samtlige nøgletal'!$K$3:$M$106,2,FALSE)</f>
        <v>11</v>
      </c>
      <c r="T20" s="7"/>
      <c r="U20" s="4"/>
      <c r="V20" s="16"/>
      <c r="W20" s="16"/>
    </row>
    <row r="21" spans="1:23" s="8" customFormat="1" x14ac:dyDescent="0.25">
      <c r="A21" s="7" t="s">
        <v>5</v>
      </c>
      <c r="B21" s="21" t="s">
        <v>7</v>
      </c>
      <c r="C21" s="22" t="s">
        <v>94</v>
      </c>
      <c r="D21" s="23">
        <v>1195</v>
      </c>
      <c r="E21" s="15">
        <f>VLOOKUP(D21,[12]_SKP3!$C$1:$F$120,4,FALSE)</f>
        <v>0.16349</v>
      </c>
      <c r="F21" s="6">
        <f>VLOOKUP(D21,'[13]Dimensionering 2025'!$A$7:$F$102,6,FALSE)</f>
        <v>3.3013820737344733E-2</v>
      </c>
      <c r="G21" s="18">
        <f>VLOOKUP(C21,[14]Tilgang!$G$4:$K$105,5,FALSE)</f>
        <v>5</v>
      </c>
      <c r="H21" s="9"/>
      <c r="I21" s="9"/>
      <c r="J21" s="9"/>
      <c r="K21" s="9"/>
      <c r="L21" s="11"/>
      <c r="M21" s="11"/>
      <c r="N21" s="11"/>
      <c r="O21" s="11"/>
      <c r="P21" s="13"/>
      <c r="Q21" s="13"/>
      <c r="R21" s="13"/>
      <c r="S21" s="7"/>
      <c r="T21" s="7"/>
      <c r="U21" s="4"/>
      <c r="V21" s="16"/>
      <c r="W21" s="16"/>
    </row>
    <row r="22" spans="1:23" s="8" customFormat="1" x14ac:dyDescent="0.25">
      <c r="A22" s="7" t="s">
        <v>7</v>
      </c>
      <c r="B22" s="21" t="s">
        <v>7</v>
      </c>
      <c r="C22" s="22" t="s">
        <v>113</v>
      </c>
      <c r="D22" s="23">
        <v>1260</v>
      </c>
      <c r="E22" s="15">
        <f>VLOOKUP(D22,[12]_SKP3!$C$1:$F$120,4,FALSE)</f>
        <v>0.10407</v>
      </c>
      <c r="F22" s="6">
        <f>VLOOKUP(D22,'[13]Dimensionering 2025'!$A$7:$F$102,6,FALSE)</f>
        <v>3.426853026119403E-2</v>
      </c>
      <c r="G22" s="18">
        <f>VLOOKUP(C22,[14]Tilgang!$G$4:$K$105,5,FALSE)</f>
        <v>89</v>
      </c>
      <c r="H22" s="9">
        <f>VLOOKUP(D22,'[15]Andel og antal'!$Q$4:$W$109,4,FALSE)</f>
        <v>0.8</v>
      </c>
      <c r="I22" s="9">
        <f>VLOOKUP(D22,'[15]Andel og antal'!$Q$4:$W$109,5,FALSE)</f>
        <v>7.7777777777777779E-2</v>
      </c>
      <c r="J22" s="9"/>
      <c r="K22" s="9">
        <f>VLOOKUP(D22,'[15]Andel og antal'!$Q$4:$W$109,2,FALSE)+VLOOKUP(D22,'[15]Andel og antal'!$Q$4:$W$109,3,FALSE)</f>
        <v>0.12222222222222223</v>
      </c>
      <c r="L22" s="11">
        <f>VLOOKUP(D22,'[15]Andel og antal'!$I$4:$O$109,4,FALSE)</f>
        <v>72</v>
      </c>
      <c r="M22" s="11">
        <f>VLOOKUP(D22,'[15]Andel og antal'!$I$4:$O$109,5,FALSE)</f>
        <v>7</v>
      </c>
      <c r="N22" s="11"/>
      <c r="O22" s="11">
        <f>VLOOKUP(D22,'[15]Andel og antal'!$I$4:$O$109,2,FALSE)+VLOOKUP(D22,'[15]Andel og antal'!$I$4:$O$109,3,FALSE)</f>
        <v>11</v>
      </c>
      <c r="P22" s="13">
        <f>VLOOKUP(D22,'[15]Andel og antal'!$I$4:$O$109,4,FALSE)/(VLOOKUP(D22,'[15]Andel og antal'!$I$4:$O$109,4,FALSE)+VLOOKUP(D22,'[15]Andel og antal'!$I$4:$O$109,5,FALSE)+VLOOKUP(D22,'[15]Andel og antal'!$I$4:$O$109,6,FALSE))</f>
        <v>0.91139240506329111</v>
      </c>
      <c r="Q22" s="13">
        <f>VLOOKUP(D22,'[15]Andel og antal'!$I$4:$O$109,5,FALSE)/(VLOOKUP(D22,'[15]Andel og antal'!$I$4:$O$109,4,FALSE)+VLOOKUP(D22,'[15]Andel og antal'!$I$4:$O$109,5,FALSE)+VLOOKUP(D22,'[15]Andel og antal'!$I$4:$O$109,6,FALSE))</f>
        <v>8.8607594936708861E-2</v>
      </c>
      <c r="R22" s="13"/>
      <c r="S22" s="7">
        <f>VLOOKUP(D22,'[16]Samtlige nøgletal'!$K$3:$M$106,2,FALSE)</f>
        <v>125</v>
      </c>
      <c r="T22" s="7">
        <f>VLOOKUP(D22,'[16]Samtlige nøgletal'!$K$3:$M$106,3,FALSE)</f>
        <v>9</v>
      </c>
      <c r="U22" s="4"/>
      <c r="V22" s="16"/>
      <c r="W22" s="16"/>
    </row>
    <row r="23" spans="1:23" s="8" customFormat="1" x14ac:dyDescent="0.25">
      <c r="A23" s="7" t="s">
        <v>7</v>
      </c>
      <c r="B23" s="21" t="s">
        <v>7</v>
      </c>
      <c r="C23" s="22" t="s">
        <v>17</v>
      </c>
      <c r="D23" s="23">
        <v>1205</v>
      </c>
      <c r="E23" s="15">
        <f>VLOOKUP(D23,[12]_SKP3!$C$1:$F$120,4,FALSE)</f>
        <v>0.36751</v>
      </c>
      <c r="F23" s="6">
        <f>VLOOKUP(D23,'[13]Dimensionering 2025'!$A$7:$F$102,6,FALSE)</f>
        <v>6.9264573407789187E-2</v>
      </c>
      <c r="G23" s="18">
        <f>VLOOKUP(C23,[14]Tilgang!$G$4:$K$105,5,FALSE)</f>
        <v>1072</v>
      </c>
      <c r="H23" s="9">
        <f>VLOOKUP(D23,'[15]Andel og antal'!$Q$4:$W$109,4,FALSE)</f>
        <v>0.4887640449438202</v>
      </c>
      <c r="I23" s="9">
        <f>VLOOKUP(D23,'[15]Andel og antal'!$Q$4:$W$109,5,FALSE)</f>
        <v>0.29325842696629212</v>
      </c>
      <c r="J23" s="9">
        <f>VLOOKUP(D23,'[15]Andel og antal'!$Q$4:$W$109,6,FALSE)</f>
        <v>8.988764044943821E-3</v>
      </c>
      <c r="K23" s="9">
        <f>VLOOKUP(D23,'[15]Andel og antal'!$Q$4:$W$109,2,FALSE)+VLOOKUP(D23,'[15]Andel og antal'!$Q$4:$W$109,3,FALSE)</f>
        <v>0.20898876404494382</v>
      </c>
      <c r="L23" s="11">
        <f>VLOOKUP(D23,'[15]Andel og antal'!$I$4:$O$109,4,FALSE)</f>
        <v>435</v>
      </c>
      <c r="M23" s="11">
        <f>VLOOKUP(D23,'[15]Andel og antal'!$I$4:$O$109,5,FALSE)</f>
        <v>261</v>
      </c>
      <c r="N23" s="11">
        <f>VLOOKUP(D23,'[15]Andel og antal'!$I$4:$O$109,6,FALSE)</f>
        <v>8</v>
      </c>
      <c r="O23" s="11">
        <f>VLOOKUP(D23,'[15]Andel og antal'!$I$4:$O$109,2,FALSE)+VLOOKUP(D23,'[15]Andel og antal'!$I$4:$O$109,3,FALSE)</f>
        <v>186</v>
      </c>
      <c r="P23" s="13">
        <f>VLOOKUP(D23,'[15]Andel og antal'!$I$4:$O$109,4,FALSE)/(VLOOKUP(D23,'[15]Andel og antal'!$I$4:$O$109,4,FALSE)+VLOOKUP(D23,'[15]Andel og antal'!$I$4:$O$109,5,FALSE)+VLOOKUP(D23,'[15]Andel og antal'!$I$4:$O$109,6,FALSE))</f>
        <v>0.61789772727272729</v>
      </c>
      <c r="Q23" s="13">
        <f>VLOOKUP(D23,'[15]Andel og antal'!$I$4:$O$109,5,FALSE)/(VLOOKUP(D23,'[15]Andel og antal'!$I$4:$O$109,4,FALSE)+VLOOKUP(D23,'[15]Andel og antal'!$I$4:$O$109,5,FALSE)+VLOOKUP(D23,'[15]Andel og antal'!$I$4:$O$109,6,FALSE))</f>
        <v>0.37073863636363635</v>
      </c>
      <c r="R23" s="13">
        <f>VLOOKUP(D23,'[15]Andel og antal'!$I$4:$O$109,6,FALSE)/(VLOOKUP(D23,'[15]Andel og antal'!$I$4:$O$109,4,FALSE)+VLOOKUP(D23,'[15]Andel og antal'!$I$4:$O$109,5,FALSE)+VLOOKUP(D23,'[15]Andel og antal'!$I$4:$O$109,6,FALSE))</f>
        <v>1.1363636363636364E-2</v>
      </c>
      <c r="S23" s="7">
        <f>VLOOKUP(D23,'[16]Samtlige nøgletal'!$K$3:$M$106,2,FALSE)</f>
        <v>919</v>
      </c>
      <c r="T23" s="7">
        <f>VLOOKUP(D23,'[16]Samtlige nøgletal'!$K$3:$M$106,3,FALSE)</f>
        <v>345</v>
      </c>
      <c r="U23" s="4"/>
      <c r="V23" s="16"/>
      <c r="W23" s="16"/>
    </row>
    <row r="24" spans="1:23" s="8" customFormat="1" x14ac:dyDescent="0.25">
      <c r="A24" s="7" t="s">
        <v>7</v>
      </c>
      <c r="B24" s="21" t="s">
        <v>5</v>
      </c>
      <c r="C24" s="22" t="s">
        <v>18</v>
      </c>
      <c r="D24" s="23">
        <v>2002</v>
      </c>
      <c r="E24" s="15">
        <f>VLOOKUP(D24,[12]_SKP3!$C$1:$F$120,4,FALSE)</f>
        <v>0</v>
      </c>
      <c r="F24" s="6">
        <v>3.9E-2</v>
      </c>
      <c r="G24" s="18">
        <f>VLOOKUP(C24,[14]Tilgang!$G$4:$K$105,5,FALSE)</f>
        <v>1330</v>
      </c>
      <c r="H24" s="9">
        <f>VLOOKUP(D24,'[15]Andel og antal'!$Q$4:$W$109,4,FALSE)</f>
        <v>0.69719471947194722</v>
      </c>
      <c r="I24" s="9"/>
      <c r="J24" s="9">
        <f>VLOOKUP(D24,'[15]Andel og antal'!$Q$4:$W$109,6,FALSE)</f>
        <v>5.7755775577557752E-3</v>
      </c>
      <c r="K24" s="9">
        <f>VLOOKUP(D24,'[15]Andel og antal'!$Q$4:$W$109,2,FALSE)+VLOOKUP(D24,'[15]Andel og antal'!$Q$4:$W$109,3,FALSE)</f>
        <v>0.29702970297029702</v>
      </c>
      <c r="L24" s="11">
        <f>VLOOKUP(D24,'[15]Andel og antal'!$I$4:$O$109,4,FALSE)</f>
        <v>845</v>
      </c>
      <c r="M24" s="11"/>
      <c r="N24" s="11">
        <f>VLOOKUP(D24,'[15]Andel og antal'!$I$4:$O$109,6,FALSE)</f>
        <v>7</v>
      </c>
      <c r="O24" s="11">
        <f>VLOOKUP(D24,'[15]Andel og antal'!$I$4:$O$109,2,FALSE)+VLOOKUP(D24,'[15]Andel og antal'!$I$4:$O$109,3,FALSE)</f>
        <v>360</v>
      </c>
      <c r="P24" s="13">
        <f>VLOOKUP(D24,'[15]Andel og antal'!$I$4:$O$109,4,FALSE)/(VLOOKUP(D24,'[15]Andel og antal'!$I$4:$O$109,4,FALSE)+VLOOKUP(D24,'[15]Andel og antal'!$I$4:$O$109,5,FALSE)+VLOOKUP(D24,'[15]Andel og antal'!$I$4:$O$109,6,FALSE))</f>
        <v>0.99178403755868549</v>
      </c>
      <c r="Q24" s="13"/>
      <c r="R24" s="13">
        <f>VLOOKUP(D24,'[15]Andel og antal'!$I$4:$O$109,6,FALSE)/(VLOOKUP(D24,'[15]Andel og antal'!$I$4:$O$109,4,FALSE)+VLOOKUP(D24,'[15]Andel og antal'!$I$4:$O$109,5,FALSE)+VLOOKUP(D24,'[15]Andel og antal'!$I$4:$O$109,6,FALSE))</f>
        <v>8.2159624413145546E-3</v>
      </c>
      <c r="S24" s="7">
        <f>VLOOKUP(D24,'[16]Samtlige nøgletal'!$K$3:$M$106,2,FALSE)</f>
        <v>1632</v>
      </c>
      <c r="T24" s="7"/>
      <c r="U24" s="4"/>
      <c r="V24" s="16"/>
      <c r="W24" s="16"/>
    </row>
    <row r="25" spans="1:23" s="8" customFormat="1" x14ac:dyDescent="0.25">
      <c r="A25" s="7" t="s">
        <v>5</v>
      </c>
      <c r="B25" s="21" t="s">
        <v>7</v>
      </c>
      <c r="C25" s="22" t="s">
        <v>126</v>
      </c>
      <c r="D25" s="23">
        <v>1952</v>
      </c>
      <c r="E25" s="15">
        <f>VLOOKUP(D25,[12]_SKP3!$C$1:$F$120,4,FALSE)</f>
        <v>6.5390000000000004E-2</v>
      </c>
      <c r="F25" s="6">
        <f>VLOOKUP(D25,'[13]Dimensionering 2025'!$A$7:$F$102,6,FALSE)</f>
        <v>4.6844816609708753E-2</v>
      </c>
      <c r="G25" s="18">
        <f>VLOOKUP(C25,[14]Tilgang!$G$4:$K$105,5,FALSE)</f>
        <v>2989</v>
      </c>
      <c r="H25" s="9">
        <f>VLOOKUP(D25,'[15]Andel og antal'!$Q$4:$W$109,4,FALSE)</f>
        <v>0.53997589393330658</v>
      </c>
      <c r="I25" s="9">
        <f>VLOOKUP(D25,'[15]Andel og antal'!$Q$4:$W$109,5,FALSE)</f>
        <v>5.1024507834471676E-2</v>
      </c>
      <c r="J25" s="9">
        <f>VLOOKUP(D25,'[15]Andel og antal'!$Q$4:$W$109,6,FALSE)</f>
        <v>9.6424266773804737E-3</v>
      </c>
      <c r="K25" s="9">
        <f>VLOOKUP(D25,'[15]Andel og antal'!$Q$4:$W$109,2,FALSE)+VLOOKUP(D25,'[15]Andel og antal'!$Q$4:$W$109,3,FALSE)</f>
        <v>0.39935717155484129</v>
      </c>
      <c r="L25" s="11">
        <f>VLOOKUP(D25,'[15]Andel og antal'!$I$4:$O$109,4,FALSE)</f>
        <v>1344</v>
      </c>
      <c r="M25" s="11">
        <f>VLOOKUP(D25,'[15]Andel og antal'!$I$4:$O$109,5,FALSE)</f>
        <v>127</v>
      </c>
      <c r="N25" s="11">
        <f>VLOOKUP(D25,'[15]Andel og antal'!$I$4:$O$109,6,FALSE)</f>
        <v>24</v>
      </c>
      <c r="O25" s="11">
        <f>VLOOKUP(D25,'[15]Andel og antal'!$I$4:$O$109,2,FALSE)+VLOOKUP(D25,'[15]Andel og antal'!$I$4:$O$109,3,FALSE)</f>
        <v>994</v>
      </c>
      <c r="P25" s="13">
        <f>VLOOKUP(D25,'[15]Andel og antal'!$I$4:$O$109,4,FALSE)/(VLOOKUP(D25,'[15]Andel og antal'!$I$4:$O$109,4,FALSE)+VLOOKUP(D25,'[15]Andel og antal'!$I$4:$O$109,5,FALSE)+VLOOKUP(D25,'[15]Andel og antal'!$I$4:$O$109,6,FALSE))</f>
        <v>0.89899665551839469</v>
      </c>
      <c r="Q25" s="13">
        <f>VLOOKUP(D25,'[15]Andel og antal'!$I$4:$O$109,5,FALSE)/(VLOOKUP(D25,'[15]Andel og antal'!$I$4:$O$109,4,FALSE)+VLOOKUP(D25,'[15]Andel og antal'!$I$4:$O$109,5,FALSE)+VLOOKUP(D25,'[15]Andel og antal'!$I$4:$O$109,6,FALSE))</f>
        <v>8.4949832775919734E-2</v>
      </c>
      <c r="R25" s="13">
        <f>VLOOKUP(D25,'[15]Andel og antal'!$I$4:$O$109,6,FALSE)/(VLOOKUP(D25,'[15]Andel og antal'!$I$4:$O$109,4,FALSE)+VLOOKUP(D25,'[15]Andel og antal'!$I$4:$O$109,5,FALSE)+VLOOKUP(D25,'[15]Andel og antal'!$I$4:$O$109,6,FALSE))</f>
        <v>1.6053511705685617E-2</v>
      </c>
      <c r="S25" s="7">
        <f>VLOOKUP(D25,'[16]Samtlige nøgletal'!$K$3:$M$106,2,FALSE)</f>
        <v>2899</v>
      </c>
      <c r="T25" s="7">
        <f>VLOOKUP(D25,'[16]Samtlige nøgletal'!$K$3:$M$106,3,FALSE)</f>
        <v>220</v>
      </c>
      <c r="U25" s="4"/>
      <c r="V25" s="16"/>
      <c r="W25" s="16"/>
    </row>
    <row r="26" spans="1:23" s="8" customFormat="1" x14ac:dyDescent="0.25">
      <c r="A26" s="7" t="s">
        <v>7</v>
      </c>
      <c r="B26" s="21" t="s">
        <v>5</v>
      </c>
      <c r="C26" s="22" t="s">
        <v>119</v>
      </c>
      <c r="D26" s="23">
        <v>1515</v>
      </c>
      <c r="E26" s="15">
        <f>VLOOKUP(D26,[12]_SKP3!$C$1:$F$120,4,FALSE)</f>
        <v>8.5169999999999996E-2</v>
      </c>
      <c r="F26" s="6">
        <f>VLOOKUP(D26,'[13]Dimensionering 2025'!$A$7:$F$102,6,FALSE)</f>
        <v>0.10912594907407407</v>
      </c>
      <c r="G26" s="18">
        <f>VLOOKUP(C26,[14]Tilgang!$G$4:$K$105,5,FALSE)</f>
        <v>70</v>
      </c>
      <c r="H26" s="9">
        <f>VLOOKUP(D26,'[15]Andel og antal'!$Q$4:$W$109,4,FALSE)</f>
        <v>0.1206896551724138</v>
      </c>
      <c r="I26" s="9"/>
      <c r="J26" s="9">
        <f>VLOOKUP(D26,'[15]Andel og antal'!$Q$4:$W$109,6,FALSE)</f>
        <v>0.1206896551724138</v>
      </c>
      <c r="K26" s="9">
        <f>VLOOKUP(D26,'[15]Andel og antal'!$Q$4:$W$109,2,FALSE)+VLOOKUP(D26,'[15]Andel og antal'!$Q$4:$W$109,3,FALSE)</f>
        <v>0.75862068965517249</v>
      </c>
      <c r="L26" s="11">
        <f>VLOOKUP(D26,'[15]Andel og antal'!$I$4:$O$109,4,FALSE)</f>
        <v>7</v>
      </c>
      <c r="M26" s="11"/>
      <c r="N26" s="11">
        <f>VLOOKUP(D26,'[15]Andel og antal'!$I$4:$O$109,6,FALSE)</f>
        <v>7</v>
      </c>
      <c r="O26" s="11">
        <f>VLOOKUP(D26,'[15]Andel og antal'!$I$4:$O$109,2,FALSE)+VLOOKUP(D26,'[15]Andel og antal'!$I$4:$O$109,3,FALSE)</f>
        <v>44</v>
      </c>
      <c r="P26" s="13">
        <f>VLOOKUP(D26,'[15]Andel og antal'!$I$4:$O$109,4,FALSE)/(VLOOKUP(D26,'[15]Andel og antal'!$I$4:$O$109,4,FALSE)+VLOOKUP(D26,'[15]Andel og antal'!$I$4:$O$109,5,FALSE)+VLOOKUP(D26,'[15]Andel og antal'!$I$4:$O$109,6,FALSE))</f>
        <v>0.5</v>
      </c>
      <c r="Q26" s="13"/>
      <c r="R26" s="13">
        <f>VLOOKUP(D26,'[15]Andel og antal'!$I$4:$O$109,6,FALSE)/(VLOOKUP(D26,'[15]Andel og antal'!$I$4:$O$109,4,FALSE)+VLOOKUP(D26,'[15]Andel og antal'!$I$4:$O$109,5,FALSE)+VLOOKUP(D26,'[15]Andel og antal'!$I$4:$O$109,6,FALSE))</f>
        <v>0.5</v>
      </c>
      <c r="S26" s="7">
        <f>VLOOKUP(D26,'[16]Samtlige nøgletal'!$K$3:$M$106,2,FALSE)</f>
        <v>25</v>
      </c>
      <c r="T26" s="7"/>
      <c r="U26" s="4"/>
      <c r="V26" s="16"/>
      <c r="W26" s="16"/>
    </row>
    <row r="27" spans="1:23" s="8" customFormat="1" x14ac:dyDescent="0.25">
      <c r="A27" s="7" t="s">
        <v>7</v>
      </c>
      <c r="B27" s="21" t="s">
        <v>5</v>
      </c>
      <c r="C27" s="22" t="s">
        <v>19</v>
      </c>
      <c r="D27" s="23">
        <v>1615</v>
      </c>
      <c r="E27" s="15">
        <f>VLOOKUP(D27,[12]_SKP3!$C$1:$F$120,4,FALSE)</f>
        <v>1.881E-2</v>
      </c>
      <c r="F27" s="6">
        <f>VLOOKUP(D27,'[13]Dimensionering 2025'!$A$7:$F$102,6,FALSE)</f>
        <v>4.8956228897058814E-2</v>
      </c>
      <c r="G27" s="18">
        <f>VLOOKUP(C27,[14]Tilgang!$G$4:$K$105,5,FALSE)</f>
        <v>145</v>
      </c>
      <c r="H27" s="9">
        <f>VLOOKUP(D27,'[15]Andel og antal'!$Q$4:$W$109,4,FALSE)</f>
        <v>0.50694444444444442</v>
      </c>
      <c r="I27" s="9"/>
      <c r="J27" s="9">
        <f>VLOOKUP(D27,'[15]Andel og antal'!$Q$4:$W$109,6,FALSE)</f>
        <v>5.5555555555555552E-2</v>
      </c>
      <c r="K27" s="9">
        <f>VLOOKUP(D27,'[15]Andel og antal'!$Q$4:$W$109,2,FALSE)+VLOOKUP(D27,'[15]Andel og antal'!$Q$4:$W$109,3,FALSE)</f>
        <v>0.4375</v>
      </c>
      <c r="L27" s="11">
        <f>VLOOKUP(D27,'[15]Andel og antal'!$I$4:$O$109,4,FALSE)</f>
        <v>73</v>
      </c>
      <c r="M27" s="11"/>
      <c r="N27" s="11">
        <f>VLOOKUP(D27,'[15]Andel og antal'!$I$4:$O$109,6,FALSE)</f>
        <v>8</v>
      </c>
      <c r="O27" s="11">
        <f>VLOOKUP(D27,'[15]Andel og antal'!$I$4:$O$109,2,FALSE)+VLOOKUP(D27,'[15]Andel og antal'!$I$4:$O$109,3,FALSE)</f>
        <v>63</v>
      </c>
      <c r="P27" s="13">
        <f>VLOOKUP(D27,'[15]Andel og antal'!$I$4:$O$109,4,FALSE)/(VLOOKUP(D27,'[15]Andel og antal'!$I$4:$O$109,4,FALSE)+VLOOKUP(D27,'[15]Andel og antal'!$I$4:$O$109,5,FALSE)+VLOOKUP(D27,'[15]Andel og antal'!$I$4:$O$109,6,FALSE))</f>
        <v>0.90123456790123457</v>
      </c>
      <c r="Q27" s="13"/>
      <c r="R27" s="13">
        <f>VLOOKUP(D27,'[15]Andel og antal'!$I$4:$O$109,6,FALSE)/(VLOOKUP(D27,'[15]Andel og antal'!$I$4:$O$109,4,FALSE)+VLOOKUP(D27,'[15]Andel og antal'!$I$4:$O$109,5,FALSE)+VLOOKUP(D27,'[15]Andel og antal'!$I$4:$O$109,6,FALSE))</f>
        <v>9.8765432098765427E-2</v>
      </c>
      <c r="S27" s="7">
        <f>VLOOKUP(D27,'[16]Samtlige nøgletal'!$K$3:$M$106,2,FALSE)</f>
        <v>147</v>
      </c>
      <c r="T27" s="7"/>
      <c r="U27" s="4"/>
      <c r="V27" s="16"/>
      <c r="W27" s="16"/>
    </row>
    <row r="28" spans="1:23" s="8" customFormat="1" x14ac:dyDescent="0.25">
      <c r="A28" s="7" t="s">
        <v>5</v>
      </c>
      <c r="B28" s="21" t="s">
        <v>7</v>
      </c>
      <c r="C28" s="22" t="s">
        <v>20</v>
      </c>
      <c r="D28" s="23">
        <v>1445</v>
      </c>
      <c r="E28" s="15">
        <f>VLOOKUP(D28,[12]_SKP3!$C$1:$F$120,4,FALSE)</f>
        <v>6.2460000000000002E-2</v>
      </c>
      <c r="F28" s="6">
        <f>VLOOKUP(D28,'[13]Dimensionering 2025'!$A$7:$F$102,6,FALSE)</f>
        <v>5.9171455756172837E-2</v>
      </c>
      <c r="G28" s="18">
        <f>VLOOKUP(C28,[14]Tilgang!$G$4:$K$105,5,FALSE)</f>
        <v>154</v>
      </c>
      <c r="H28" s="9">
        <f>VLOOKUP(D28,'[15]Andel og antal'!$Q$4:$W$109,4,FALSE)</f>
        <v>0.85906040268456374</v>
      </c>
      <c r="I28" s="9">
        <f>VLOOKUP(D28,'[15]Andel og antal'!$Q$4:$W$109,5,FALSE)</f>
        <v>3.3557046979865772E-2</v>
      </c>
      <c r="J28" s="9"/>
      <c r="K28" s="9">
        <f>VLOOKUP(D28,'[15]Andel og antal'!$Q$4:$W$109,2,FALSE)+VLOOKUP(D28,'[15]Andel og antal'!$Q$4:$W$109,3,FALSE)</f>
        <v>0.10738255033557047</v>
      </c>
      <c r="L28" s="11">
        <f>VLOOKUP(D28,'[15]Andel og antal'!$I$4:$O$109,4,FALSE)</f>
        <v>128</v>
      </c>
      <c r="M28" s="11">
        <f>VLOOKUP(D28,'[15]Andel og antal'!$I$4:$O$109,5,FALSE)</f>
        <v>5</v>
      </c>
      <c r="N28" s="11"/>
      <c r="O28" s="11">
        <f>VLOOKUP(D28,'[15]Andel og antal'!$I$4:$O$109,2,FALSE)+VLOOKUP(D28,'[15]Andel og antal'!$I$4:$O$109,3,FALSE)</f>
        <v>16</v>
      </c>
      <c r="P28" s="13">
        <f>VLOOKUP(D28,'[15]Andel og antal'!$I$4:$O$109,4,FALSE)/(VLOOKUP(D28,'[15]Andel og antal'!$I$4:$O$109,4,FALSE)+VLOOKUP(D28,'[15]Andel og antal'!$I$4:$O$109,5,FALSE)+VLOOKUP(D28,'[15]Andel og antal'!$I$4:$O$109,6,FALSE))</f>
        <v>0.96240601503759393</v>
      </c>
      <c r="Q28" s="13">
        <f>VLOOKUP(D28,'[15]Andel og antal'!$I$4:$O$109,5,FALSE)/(VLOOKUP(D28,'[15]Andel og antal'!$I$4:$O$109,4,FALSE)+VLOOKUP(D28,'[15]Andel og antal'!$I$4:$O$109,5,FALSE)+VLOOKUP(D28,'[15]Andel og antal'!$I$4:$O$109,6,FALSE))</f>
        <v>3.7593984962406013E-2</v>
      </c>
      <c r="R28" s="13"/>
      <c r="S28" s="7">
        <f>VLOOKUP(D28,'[16]Samtlige nøgletal'!$K$3:$M$106,2,FALSE)</f>
        <v>178</v>
      </c>
      <c r="T28" s="7">
        <f>VLOOKUP(D28,'[16]Samtlige nøgletal'!$K$3:$M$106,3,FALSE)</f>
        <v>15</v>
      </c>
      <c r="U28" s="4"/>
      <c r="V28" s="16"/>
      <c r="W28" s="16"/>
    </row>
    <row r="29" spans="1:23" s="8" customFormat="1" x14ac:dyDescent="0.25">
      <c r="A29" s="7" t="s">
        <v>5</v>
      </c>
      <c r="B29" s="21" t="s">
        <v>7</v>
      </c>
      <c r="C29" s="22" t="s">
        <v>21</v>
      </c>
      <c r="D29" s="23">
        <v>1430</v>
      </c>
      <c r="E29" s="15">
        <f>VLOOKUP(D29,[12]_SKP3!$C$1:$F$120,4,FALSE)</f>
        <v>7.034E-2</v>
      </c>
      <c r="F29" s="6">
        <f>VLOOKUP(D29,'[13]Dimensionering 2025'!$A$7:$F$102,6,FALSE)</f>
        <v>1.1151705901639343E-2</v>
      </c>
      <c r="G29" s="18">
        <f>VLOOKUP(C29,[14]Tilgang!$G$4:$K$105,5,FALSE)</f>
        <v>2516</v>
      </c>
      <c r="H29" s="9">
        <f>VLOOKUP(D29,'[15]Andel og antal'!$Q$4:$W$109,4,FALSE)</f>
        <v>0.75124103695532263</v>
      </c>
      <c r="I29" s="9">
        <f>VLOOKUP(D29,'[15]Andel og antal'!$Q$4:$W$109,5,FALSE)</f>
        <v>7.6116933259790409E-2</v>
      </c>
      <c r="J29" s="9">
        <f>VLOOKUP(D29,'[15]Andel og antal'!$Q$4:$W$109,6,FALSE)</f>
        <v>6.6188637617209042E-3</v>
      </c>
      <c r="K29" s="9">
        <f>VLOOKUP(D29,'[15]Andel og antal'!$Q$4:$W$109,2,FALSE)+VLOOKUP(D29,'[15]Andel og antal'!$Q$4:$W$109,3,FALSE)</f>
        <v>0.16602316602316602</v>
      </c>
      <c r="L29" s="11">
        <f>VLOOKUP(D29,'[15]Andel og antal'!$I$4:$O$109,4,FALSE)</f>
        <v>1362</v>
      </c>
      <c r="M29" s="11">
        <f>VLOOKUP(D29,'[15]Andel og antal'!$I$4:$O$109,5,FALSE)</f>
        <v>138</v>
      </c>
      <c r="N29" s="11">
        <f>VLOOKUP(D29,'[15]Andel og antal'!$I$4:$O$109,6,FALSE)</f>
        <v>12</v>
      </c>
      <c r="O29" s="11">
        <f>VLOOKUP(D29,'[15]Andel og antal'!$I$4:$O$109,2,FALSE)+VLOOKUP(D29,'[15]Andel og antal'!$I$4:$O$109,3,FALSE)</f>
        <v>301</v>
      </c>
      <c r="P29" s="13">
        <f>VLOOKUP(D29,'[15]Andel og antal'!$I$4:$O$109,4,FALSE)/(VLOOKUP(D29,'[15]Andel og antal'!$I$4:$O$109,4,FALSE)+VLOOKUP(D29,'[15]Andel og antal'!$I$4:$O$109,5,FALSE)+VLOOKUP(D29,'[15]Andel og antal'!$I$4:$O$109,6,FALSE))</f>
        <v>0.90079365079365081</v>
      </c>
      <c r="Q29" s="13">
        <f>VLOOKUP(D29,'[15]Andel og antal'!$I$4:$O$109,5,FALSE)/(VLOOKUP(D29,'[15]Andel og antal'!$I$4:$O$109,4,FALSE)+VLOOKUP(D29,'[15]Andel og antal'!$I$4:$O$109,5,FALSE)+VLOOKUP(D29,'[15]Andel og antal'!$I$4:$O$109,6,FALSE))</f>
        <v>9.1269841269841265E-2</v>
      </c>
      <c r="R29" s="13">
        <f>VLOOKUP(D29,'[15]Andel og antal'!$I$4:$O$109,6,FALSE)/(VLOOKUP(D29,'[15]Andel og antal'!$I$4:$O$109,4,FALSE)+VLOOKUP(D29,'[15]Andel og antal'!$I$4:$O$109,5,FALSE)+VLOOKUP(D29,'[15]Andel og antal'!$I$4:$O$109,6,FALSE))</f>
        <v>7.9365079365079361E-3</v>
      </c>
      <c r="S29" s="7">
        <f>VLOOKUP(D29,'[16]Samtlige nøgletal'!$K$3:$M$106,2,FALSE)</f>
        <v>2463</v>
      </c>
      <c r="T29" s="7">
        <f>VLOOKUP(D29,'[16]Samtlige nøgletal'!$K$3:$M$106,3,FALSE)</f>
        <v>363</v>
      </c>
      <c r="U29" s="4"/>
      <c r="V29" s="16"/>
      <c r="W29" s="16"/>
    </row>
    <row r="30" spans="1:23" s="8" customFormat="1" x14ac:dyDescent="0.25">
      <c r="A30" s="7" t="s">
        <v>5</v>
      </c>
      <c r="B30" s="21" t="s">
        <v>7</v>
      </c>
      <c r="C30" s="22" t="s">
        <v>111</v>
      </c>
      <c r="D30" s="23">
        <v>1210</v>
      </c>
      <c r="E30" s="15">
        <f>VLOOKUP(D30,[12]_SKP3!$C$1:$F$120,4,FALSE)</f>
        <v>0.10705999999999999</v>
      </c>
      <c r="F30" s="6">
        <f>VLOOKUP(D30,'[13]Dimensionering 2025'!$A$7:$F$102,6,FALSE)</f>
        <v>3.132731206521739E-2</v>
      </c>
      <c r="G30" s="18">
        <f>VLOOKUP(C30,[14]Tilgang!$G$4:$K$105,5,FALSE)</f>
        <v>103</v>
      </c>
      <c r="H30" s="9">
        <f>VLOOKUP(D30,'[15]Andel og antal'!$Q$4:$W$109,4,FALSE)</f>
        <v>0.70769230769230773</v>
      </c>
      <c r="I30" s="9">
        <f>VLOOKUP(D30,'[15]Andel og antal'!$Q$4:$W$109,5,FALSE)</f>
        <v>0.13846153846153847</v>
      </c>
      <c r="J30" s="9"/>
      <c r="K30" s="9">
        <f>VLOOKUP(D30,'[15]Andel og antal'!$Q$4:$W$109,2,FALSE)+VLOOKUP(D30,'[15]Andel og antal'!$Q$4:$W$109,3,FALSE)</f>
        <v>0.12307692307692308</v>
      </c>
      <c r="L30" s="11">
        <f>VLOOKUP(D30,'[15]Andel og antal'!$I$4:$O$109,4,FALSE)</f>
        <v>46</v>
      </c>
      <c r="M30" s="11">
        <f>VLOOKUP(D30,'[15]Andel og antal'!$I$4:$O$109,5,FALSE)</f>
        <v>9</v>
      </c>
      <c r="N30" s="11"/>
      <c r="O30" s="11">
        <f>VLOOKUP(D30,'[15]Andel og antal'!$I$4:$O$109,2,FALSE)+VLOOKUP(D30,'[15]Andel og antal'!$I$4:$O$109,3,FALSE)</f>
        <v>8</v>
      </c>
      <c r="P30" s="13">
        <f>VLOOKUP(D30,'[15]Andel og antal'!$I$4:$O$109,4,FALSE)/(VLOOKUP(D30,'[15]Andel og antal'!$I$4:$O$109,4,FALSE)+VLOOKUP(D30,'[15]Andel og antal'!$I$4:$O$109,5,FALSE)+VLOOKUP(D30,'[15]Andel og antal'!$I$4:$O$109,6,FALSE))</f>
        <v>0.80701754385964908</v>
      </c>
      <c r="Q30" s="13">
        <f>VLOOKUP(D30,'[15]Andel og antal'!$I$4:$O$109,5,FALSE)/(VLOOKUP(D30,'[15]Andel og antal'!$I$4:$O$109,4,FALSE)+VLOOKUP(D30,'[15]Andel og antal'!$I$4:$O$109,5,FALSE)+VLOOKUP(D30,'[15]Andel og antal'!$I$4:$O$109,6,FALSE))</f>
        <v>0.15789473684210525</v>
      </c>
      <c r="R30" s="13"/>
      <c r="S30" s="7">
        <f>VLOOKUP(D30,'[16]Samtlige nøgletal'!$K$3:$M$106,2,FALSE)</f>
        <v>80</v>
      </c>
      <c r="T30" s="7">
        <f>VLOOKUP(D30,'[16]Samtlige nøgletal'!$K$3:$M$106,3,FALSE)</f>
        <v>17</v>
      </c>
      <c r="U30" s="4"/>
      <c r="V30" s="16"/>
      <c r="W30" s="16"/>
    </row>
    <row r="31" spans="1:23" s="8" customFormat="1" x14ac:dyDescent="0.25">
      <c r="A31" s="7" t="s">
        <v>5</v>
      </c>
      <c r="B31" s="21" t="s">
        <v>5</v>
      </c>
      <c r="C31" s="22" t="s">
        <v>22</v>
      </c>
      <c r="D31" s="23">
        <v>1455</v>
      </c>
      <c r="E31" s="15">
        <f>VLOOKUP(D31,[12]_SKP3!$C$1:$F$120,4,FALSE)</f>
        <v>0</v>
      </c>
      <c r="F31" s="6">
        <f>VLOOKUP(D31,'[13]Dimensionering 2025'!$A$7:$F$102,6,FALSE)</f>
        <v>3.3013820737344733E-2</v>
      </c>
      <c r="G31" s="18">
        <f>VLOOKUP(C31,[14]Tilgang!$G$4:$K$105,5,FALSE)</f>
        <v>16</v>
      </c>
      <c r="H31" s="9">
        <f>VLOOKUP(D31,'[15]Andel og antal'!$Q$4:$W$109,4,FALSE)</f>
        <v>0.91666666666666663</v>
      </c>
      <c r="I31" s="9"/>
      <c r="J31" s="9"/>
      <c r="K31" s="9"/>
      <c r="L31" s="11">
        <f>VLOOKUP(D31,'[15]Andel og antal'!$I$4:$O$109,4,FALSE)</f>
        <v>11</v>
      </c>
      <c r="M31" s="11"/>
      <c r="N31" s="11"/>
      <c r="O31" s="11"/>
      <c r="P31" s="13">
        <f>VLOOKUP(D31,'[15]Andel og antal'!$I$4:$O$109,4,FALSE)/(VLOOKUP(D31,'[15]Andel og antal'!$I$4:$O$109,4,FALSE)+VLOOKUP(D31,'[15]Andel og antal'!$I$4:$O$109,5,FALSE)+VLOOKUP(D31,'[15]Andel og antal'!$I$4:$O$109,6,FALSE))</f>
        <v>1</v>
      </c>
      <c r="Q31" s="13"/>
      <c r="R31" s="13"/>
      <c r="S31" s="7">
        <f>VLOOKUP(D31,'[16]Samtlige nøgletal'!$K$3:$M$106,2,FALSE)</f>
        <v>18</v>
      </c>
      <c r="T31" s="7"/>
      <c r="U31" s="4"/>
      <c r="V31" s="16"/>
      <c r="W31" s="16"/>
    </row>
    <row r="32" spans="1:23" s="8" customFormat="1" x14ac:dyDescent="0.25">
      <c r="A32" s="7" t="s">
        <v>5</v>
      </c>
      <c r="B32" s="21" t="s">
        <v>7</v>
      </c>
      <c r="C32" s="22" t="s">
        <v>23</v>
      </c>
      <c r="D32" s="23">
        <v>1235</v>
      </c>
      <c r="E32" s="15">
        <f>VLOOKUP(D32,[12]_SKP3!$C$1:$F$120,4,FALSE)</f>
        <v>1.0409999999999999E-2</v>
      </c>
      <c r="F32" s="6">
        <f>VLOOKUP(D32,'[13]Dimensionering 2025'!$A$7:$F$102,6,FALSE)</f>
        <v>4.7556873575949378E-3</v>
      </c>
      <c r="G32" s="18">
        <f>VLOOKUP(C32,[14]Tilgang!$G$4:$K$105,5,FALSE)</f>
        <v>213</v>
      </c>
      <c r="H32" s="9">
        <f>VLOOKUP(D32,'[15]Andel og antal'!$Q$4:$W$109,4,FALSE)</f>
        <v>0.89417989417989419</v>
      </c>
      <c r="I32" s="9">
        <f>VLOOKUP(D32,'[15]Andel og antal'!$Q$4:$W$109,5,FALSE)</f>
        <v>3.1746031746031744E-2</v>
      </c>
      <c r="J32" s="9"/>
      <c r="K32" s="9">
        <f>VLOOKUP(D32,'[15]Andel og antal'!$Q$4:$W$109,2,FALSE)+VLOOKUP(D32,'[15]Andel og antal'!$Q$4:$W$109,3,FALSE)</f>
        <v>7.407407407407407E-2</v>
      </c>
      <c r="L32" s="11">
        <f>VLOOKUP(D32,'[15]Andel og antal'!$I$4:$O$109,4,FALSE)</f>
        <v>169</v>
      </c>
      <c r="M32" s="11">
        <f>VLOOKUP(D32,'[15]Andel og antal'!$I$4:$O$109,5,FALSE)</f>
        <v>6</v>
      </c>
      <c r="N32" s="11"/>
      <c r="O32" s="11">
        <f>VLOOKUP(D32,'[15]Andel og antal'!$I$4:$O$109,2,FALSE)+VLOOKUP(D32,'[15]Andel og antal'!$I$4:$O$109,3,FALSE)</f>
        <v>14</v>
      </c>
      <c r="P32" s="13">
        <f>VLOOKUP(D32,'[15]Andel og antal'!$I$4:$O$109,4,FALSE)/(VLOOKUP(D32,'[15]Andel og antal'!$I$4:$O$109,4,FALSE)+VLOOKUP(D32,'[15]Andel og antal'!$I$4:$O$109,5,FALSE)+VLOOKUP(D32,'[15]Andel og antal'!$I$4:$O$109,6,FALSE))</f>
        <v>0.96571428571428575</v>
      </c>
      <c r="Q32" s="13">
        <f>VLOOKUP(D32,'[15]Andel og antal'!$I$4:$O$109,5,FALSE)/(VLOOKUP(D32,'[15]Andel og antal'!$I$4:$O$109,4,FALSE)+VLOOKUP(D32,'[15]Andel og antal'!$I$4:$O$109,5,FALSE)+VLOOKUP(D32,'[15]Andel og antal'!$I$4:$O$109,6,FALSE))</f>
        <v>3.4285714285714287E-2</v>
      </c>
      <c r="R32" s="13"/>
      <c r="S32" s="7">
        <f>VLOOKUP(D32,'[16]Samtlige nøgletal'!$K$3:$M$106,2,FALSE)</f>
        <v>267</v>
      </c>
      <c r="T32" s="7">
        <f>VLOOKUP(D32,'[16]Samtlige nøgletal'!$K$3:$M$106,3,FALSE)</f>
        <v>11</v>
      </c>
      <c r="U32" s="4"/>
      <c r="V32" s="16"/>
      <c r="W32" s="16"/>
    </row>
    <row r="33" spans="1:23" s="8" customFormat="1" x14ac:dyDescent="0.25">
      <c r="A33" s="7" t="s">
        <v>5</v>
      </c>
      <c r="B33" s="21" t="s">
        <v>7</v>
      </c>
      <c r="C33" s="22" t="s">
        <v>24</v>
      </c>
      <c r="D33" s="23">
        <v>1680</v>
      </c>
      <c r="E33" s="15">
        <f>VLOOKUP(D33,[12]_SKP3!$C$1:$F$120,4,FALSE)</f>
        <v>0.10458000000000001</v>
      </c>
      <c r="F33" s="6">
        <f>VLOOKUP(D33,'[13]Dimensionering 2025'!$A$7:$F$102,6,FALSE)</f>
        <v>5.3443100554474703E-2</v>
      </c>
      <c r="G33" s="18">
        <f>VLOOKUP(C33,[14]Tilgang!$G$4:$K$105,5,FALSE)</f>
        <v>357</v>
      </c>
      <c r="H33" s="9">
        <f>VLOOKUP(D33,'[15]Andel og antal'!$Q$4:$W$109,4,FALSE)</f>
        <v>0.60139860139860135</v>
      </c>
      <c r="I33" s="9">
        <f>VLOOKUP(D33,'[15]Andel og antal'!$Q$4:$W$109,5,FALSE)</f>
        <v>8.0419580419580416E-2</v>
      </c>
      <c r="J33" s="9"/>
      <c r="K33" s="9">
        <f>VLOOKUP(D33,'[15]Andel og antal'!$Q$4:$W$109,2,FALSE)+VLOOKUP(D33,'[15]Andel og antal'!$Q$4:$W$109,3,FALSE)</f>
        <v>0.3111888111888112</v>
      </c>
      <c r="L33" s="11">
        <f>VLOOKUP(D33,'[15]Andel og antal'!$I$4:$O$109,4,FALSE)</f>
        <v>172</v>
      </c>
      <c r="M33" s="11">
        <f>VLOOKUP(D33,'[15]Andel og antal'!$I$4:$O$109,5,FALSE)</f>
        <v>23</v>
      </c>
      <c r="N33" s="11"/>
      <c r="O33" s="11">
        <f>VLOOKUP(D33,'[15]Andel og antal'!$I$4:$O$109,2,FALSE)+VLOOKUP(D33,'[15]Andel og antal'!$I$4:$O$109,3,FALSE)</f>
        <v>89</v>
      </c>
      <c r="P33" s="13">
        <f>VLOOKUP(D33,'[15]Andel og antal'!$I$4:$O$109,4,FALSE)/(VLOOKUP(D33,'[15]Andel og antal'!$I$4:$O$109,4,FALSE)+VLOOKUP(D33,'[15]Andel og antal'!$I$4:$O$109,5,FALSE)+VLOOKUP(D33,'[15]Andel og antal'!$I$4:$O$109,6,FALSE))</f>
        <v>0.87309644670050757</v>
      </c>
      <c r="Q33" s="13">
        <f>VLOOKUP(D33,'[15]Andel og antal'!$I$4:$O$109,5,FALSE)/(VLOOKUP(D33,'[15]Andel og antal'!$I$4:$O$109,4,FALSE)+VLOOKUP(D33,'[15]Andel og antal'!$I$4:$O$109,5,FALSE)+VLOOKUP(D33,'[15]Andel og antal'!$I$4:$O$109,6,FALSE))</f>
        <v>0.116751269035533</v>
      </c>
      <c r="R33" s="13"/>
      <c r="S33" s="7">
        <f>VLOOKUP(D33,'[16]Samtlige nøgletal'!$K$3:$M$106,2,FALSE)</f>
        <v>296</v>
      </c>
      <c r="T33" s="7">
        <f>VLOOKUP(D33,'[16]Samtlige nøgletal'!$K$3:$M$106,3,FALSE)</f>
        <v>42</v>
      </c>
      <c r="U33" s="4"/>
      <c r="V33" s="16"/>
      <c r="W33" s="16"/>
    </row>
    <row r="34" spans="1:23" s="8" customFormat="1" x14ac:dyDescent="0.25">
      <c r="A34" s="7" t="s">
        <v>5</v>
      </c>
      <c r="B34" s="21" t="s">
        <v>5</v>
      </c>
      <c r="C34" s="22" t="s">
        <v>25</v>
      </c>
      <c r="D34" s="23">
        <v>15</v>
      </c>
      <c r="E34" s="15">
        <f>VLOOKUP(D34,[12]_SKP3!$C$1:$F$120,4,FALSE)</f>
        <v>2.811E-2</v>
      </c>
      <c r="F34" s="6">
        <f>VLOOKUP(D34,'[13]Dimensionering 2025'!$A$7:$F$102,6,FALSE)</f>
        <v>6.5918019490740748E-2</v>
      </c>
      <c r="G34" s="18">
        <f>VLOOKUP(C34,[14]Tilgang!$G$4:$K$105,5,FALSE)</f>
        <v>137</v>
      </c>
      <c r="H34" s="9">
        <f>VLOOKUP(D34,'[15]Andel og antal'!$Q$4:$W$109,4,FALSE)</f>
        <v>0.3125</v>
      </c>
      <c r="I34" s="9"/>
      <c r="J34" s="9">
        <f>VLOOKUP(D34,'[15]Andel og antal'!$Q$4:$W$109,6,FALSE)</f>
        <v>2.6041666666666668E-2</v>
      </c>
      <c r="K34" s="9">
        <f>VLOOKUP(D34,'[15]Andel og antal'!$Q$4:$W$109,2,FALSE)+VLOOKUP(D34,'[15]Andel og antal'!$Q$4:$W$109,3,FALSE)</f>
        <v>0.64583333333333337</v>
      </c>
      <c r="L34" s="11">
        <f>VLOOKUP(D34,'[15]Andel og antal'!$I$4:$O$109,4,FALSE)</f>
        <v>60</v>
      </c>
      <c r="M34" s="11"/>
      <c r="N34" s="11">
        <f>VLOOKUP(D34,'[15]Andel og antal'!$I$4:$O$109,6,FALSE)</f>
        <v>5</v>
      </c>
      <c r="O34" s="11">
        <f>VLOOKUP(D34,'[15]Andel og antal'!$I$4:$O$109,2,FALSE)+VLOOKUP(D34,'[15]Andel og antal'!$I$4:$O$109,3,FALSE)</f>
        <v>124</v>
      </c>
      <c r="P34" s="13">
        <f>VLOOKUP(D34,'[15]Andel og antal'!$I$4:$O$109,4,FALSE)/(VLOOKUP(D34,'[15]Andel og antal'!$I$4:$O$109,4,FALSE)+VLOOKUP(D34,'[15]Andel og antal'!$I$4:$O$109,5,FALSE)+VLOOKUP(D34,'[15]Andel og antal'!$I$4:$O$109,6,FALSE))</f>
        <v>0.88235294117647056</v>
      </c>
      <c r="Q34" s="13"/>
      <c r="R34" s="13">
        <f>VLOOKUP(D34,'[15]Andel og antal'!$I$4:$O$109,6,FALSE)/(VLOOKUP(D34,'[15]Andel og antal'!$I$4:$O$109,4,FALSE)+VLOOKUP(D34,'[15]Andel og antal'!$I$4:$O$109,5,FALSE)+VLOOKUP(D34,'[15]Andel og antal'!$I$4:$O$109,6,FALSE))</f>
        <v>7.3529411764705885E-2</v>
      </c>
      <c r="S34" s="7">
        <f>VLOOKUP(D34,'[16]Samtlige nøgletal'!$K$3:$M$106,2,FALSE)</f>
        <v>74</v>
      </c>
      <c r="T34" s="7"/>
      <c r="U34" s="4"/>
      <c r="V34" s="16"/>
      <c r="W34" s="16"/>
    </row>
    <row r="35" spans="1:23" s="8" customFormat="1" x14ac:dyDescent="0.25">
      <c r="A35" s="7" t="s">
        <v>7</v>
      </c>
      <c r="B35" s="21" t="s">
        <v>5</v>
      </c>
      <c r="C35" s="22" t="s">
        <v>120</v>
      </c>
      <c r="D35" s="23">
        <v>1530</v>
      </c>
      <c r="E35" s="15">
        <f>VLOOKUP(D35,[12]_SKP3!$C$1:$F$120,4,FALSE)</f>
        <v>1.1810000000000001E-2</v>
      </c>
      <c r="F35" s="6">
        <f>VLOOKUP(D35,'[13]Dimensionering 2025'!$A$7:$F$102,6,FALSE)</f>
        <v>5.1742270740740746E-2</v>
      </c>
      <c r="G35" s="18">
        <f>VLOOKUP(C35,[14]Tilgang!$G$4:$K$105,5,FALSE)</f>
        <v>113</v>
      </c>
      <c r="H35" s="9">
        <f>VLOOKUP(D35,'[15]Andel og antal'!$Q$4:$W$109,4,FALSE)</f>
        <v>0.27522935779816515</v>
      </c>
      <c r="I35" s="9"/>
      <c r="J35" s="9"/>
      <c r="K35" s="9">
        <f>VLOOKUP(D35,'[15]Andel og antal'!$Q$4:$W$109,2,FALSE)+VLOOKUP(D35,'[15]Andel og antal'!$Q$4:$W$109,3,FALSE)</f>
        <v>0.7155963302752294</v>
      </c>
      <c r="L35" s="11">
        <f>VLOOKUP(D35,'[15]Andel og antal'!$I$4:$O$109,4,FALSE)</f>
        <v>30</v>
      </c>
      <c r="M35" s="11"/>
      <c r="N35" s="11"/>
      <c r="O35" s="11">
        <f>VLOOKUP(D35,'[15]Andel og antal'!$I$4:$O$109,2,FALSE)+VLOOKUP(D35,'[15]Andel og antal'!$I$4:$O$109,3,FALSE)</f>
        <v>78</v>
      </c>
      <c r="P35" s="13">
        <f>VLOOKUP(D35,'[15]Andel og antal'!$I$4:$O$109,4,FALSE)/(VLOOKUP(D35,'[15]Andel og antal'!$I$4:$O$109,4,FALSE)+VLOOKUP(D35,'[15]Andel og antal'!$I$4:$O$109,5,FALSE)+VLOOKUP(D35,'[15]Andel og antal'!$I$4:$O$109,6,FALSE))</f>
        <v>0.967741935483871</v>
      </c>
      <c r="Q35" s="13"/>
      <c r="R35" s="13"/>
      <c r="S35" s="7">
        <f>VLOOKUP(D35,'[16]Samtlige nøgletal'!$K$3:$M$106,2,FALSE)</f>
        <v>79</v>
      </c>
      <c r="T35" s="7">
        <f>VLOOKUP(D35,'[16]Samtlige nøgletal'!$K$3:$M$106,3,FALSE)</f>
        <v>6</v>
      </c>
      <c r="U35" s="4"/>
      <c r="V35" s="16"/>
      <c r="W35" s="16"/>
    </row>
    <row r="36" spans="1:23" s="8" customFormat="1" x14ac:dyDescent="0.25">
      <c r="A36" s="7" t="s">
        <v>5</v>
      </c>
      <c r="B36" s="21" t="s">
        <v>5</v>
      </c>
      <c r="C36" s="22" t="s">
        <v>124</v>
      </c>
      <c r="D36" s="23">
        <v>1922</v>
      </c>
      <c r="E36" s="15">
        <f>VLOOKUP(D36,[12]_SKP3!$C$1:$F$120,4,FALSE)</f>
        <v>0</v>
      </c>
      <c r="F36" s="6">
        <f>VLOOKUP(D36,'[13]Dimensionering 2025'!$A$7:$F$102,6,FALSE)</f>
        <v>3.3013820737344733E-2</v>
      </c>
      <c r="G36" s="18">
        <f>VLOOKUP(C36,[14]Tilgang!$G$4:$K$105,5,FALSE)</f>
        <v>19</v>
      </c>
      <c r="H36" s="9">
        <f>VLOOKUP(D36,'[15]Andel og antal'!$Q$4:$W$109,4,FALSE)</f>
        <v>0.55000000000000004</v>
      </c>
      <c r="I36" s="9"/>
      <c r="J36" s="9"/>
      <c r="K36" s="9">
        <f>VLOOKUP(D36,'[15]Andel og antal'!$Q$4:$W$109,2,FALSE)+VLOOKUP(D36,'[15]Andel og antal'!$Q$4:$W$109,3,FALSE)</f>
        <v>0.45</v>
      </c>
      <c r="L36" s="11">
        <f>VLOOKUP(D36,'[15]Andel og antal'!$I$4:$O$109,4,FALSE)</f>
        <v>11</v>
      </c>
      <c r="M36" s="11"/>
      <c r="N36" s="11"/>
      <c r="O36" s="11">
        <f>VLOOKUP(D36,'[15]Andel og antal'!$I$4:$O$109,2,FALSE)+VLOOKUP(D36,'[15]Andel og antal'!$I$4:$O$109,3,FALSE)</f>
        <v>9</v>
      </c>
      <c r="P36" s="13">
        <f>VLOOKUP(D36,'[15]Andel og antal'!$I$4:$O$109,4,FALSE)/(VLOOKUP(D36,'[15]Andel og antal'!$I$4:$O$109,4,FALSE)+VLOOKUP(D36,'[15]Andel og antal'!$I$4:$O$109,5,FALSE)+VLOOKUP(D36,'[15]Andel og antal'!$I$4:$O$109,6,FALSE))</f>
        <v>1</v>
      </c>
      <c r="Q36" s="13"/>
      <c r="R36" s="13"/>
      <c r="S36" s="7">
        <f>VLOOKUP(D36,'[16]Samtlige nøgletal'!$K$3:$M$106,2,FALSE)</f>
        <v>201</v>
      </c>
      <c r="T36" s="7"/>
      <c r="U36" s="4"/>
      <c r="V36" s="16"/>
      <c r="W36" s="16"/>
    </row>
    <row r="37" spans="1:23" s="8" customFormat="1" x14ac:dyDescent="0.25">
      <c r="A37" s="7" t="s">
        <v>5</v>
      </c>
      <c r="B37" s="21" t="s">
        <v>7</v>
      </c>
      <c r="C37" s="22" t="s">
        <v>104</v>
      </c>
      <c r="D37" s="25">
        <v>1170</v>
      </c>
      <c r="E37" s="15">
        <f>VLOOKUP(D37,[12]_SKP3!$C$1:$F$120,4,FALSE)</f>
        <v>0.10708999999999999</v>
      </c>
      <c r="F37" s="6">
        <f>VLOOKUP(D37,'[13]Dimensionering 2025'!$A$7:$F$102,6,FALSE)</f>
        <v>1.8362919214285713E-2</v>
      </c>
      <c r="G37" s="18">
        <f>VLOOKUP(C37,[14]Tilgang!$G$4:$K$105,5,FALSE)</f>
        <v>48</v>
      </c>
      <c r="H37" s="9">
        <f>VLOOKUP(D37,'[15]Andel og antal'!$Q$4:$W$109,4,FALSE)</f>
        <v>0.66666666666666663</v>
      </c>
      <c r="I37" s="9">
        <f>VLOOKUP(D37,'[15]Andel og antal'!$Q$4:$W$109,5,FALSE)</f>
        <v>0.1111111111111111</v>
      </c>
      <c r="J37" s="9"/>
      <c r="K37" s="9">
        <f>VLOOKUP(D37,'[15]Andel og antal'!$Q$4:$W$109,2,FALSE)+VLOOKUP(D37,'[15]Andel og antal'!$Q$4:$W$109,3,FALSE)</f>
        <v>0.22222222222222221</v>
      </c>
      <c r="L37" s="11">
        <f>VLOOKUP(D37,'[15]Andel og antal'!$I$4:$O$109,4,FALSE)</f>
        <v>24</v>
      </c>
      <c r="M37" s="11">
        <f>VLOOKUP(D37,'[15]Andel og antal'!$I$4:$O$109,5,FALSE)</f>
        <v>4</v>
      </c>
      <c r="N37" s="11"/>
      <c r="O37" s="11">
        <f>VLOOKUP(D37,'[15]Andel og antal'!$I$4:$O$109,2,FALSE)+VLOOKUP(D37,'[15]Andel og antal'!$I$4:$O$109,3,FALSE)</f>
        <v>8</v>
      </c>
      <c r="P37" s="13">
        <f>VLOOKUP(D37,'[15]Andel og antal'!$I$4:$O$109,4,FALSE)/(VLOOKUP(D37,'[15]Andel og antal'!$I$4:$O$109,4,FALSE)+VLOOKUP(D37,'[15]Andel og antal'!$I$4:$O$109,5,FALSE)+VLOOKUP(D37,'[15]Andel og antal'!$I$4:$O$109,6,FALSE))</f>
        <v>0.8571428571428571</v>
      </c>
      <c r="Q37" s="13">
        <f>VLOOKUP(D37,'[15]Andel og antal'!$I$4:$O$109,5,FALSE)/(VLOOKUP(D37,'[15]Andel og antal'!$I$4:$O$109,4,FALSE)+VLOOKUP(D37,'[15]Andel og antal'!$I$4:$O$109,5,FALSE)+VLOOKUP(D37,'[15]Andel og antal'!$I$4:$O$109,6,FALSE))</f>
        <v>0.14285714285714285</v>
      </c>
      <c r="R37" s="13"/>
      <c r="S37" s="7">
        <f>VLOOKUP(D37,'[16]Samtlige nøgletal'!$K$3:$M$106,2,FALSE)</f>
        <v>52</v>
      </c>
      <c r="T37" s="7">
        <f>VLOOKUP(D37,'[16]Samtlige nøgletal'!$K$3:$M$106,3,FALSE)</f>
        <v>4</v>
      </c>
      <c r="U37" s="4"/>
      <c r="V37" s="16"/>
      <c r="W37" s="16"/>
    </row>
    <row r="38" spans="1:23" s="8" customFormat="1" x14ac:dyDescent="0.25">
      <c r="A38" s="7" t="s">
        <v>7</v>
      </c>
      <c r="B38" s="21" t="s">
        <v>5</v>
      </c>
      <c r="C38" s="22" t="s">
        <v>91</v>
      </c>
      <c r="D38" s="23">
        <v>1785</v>
      </c>
      <c r="E38" s="15">
        <f>VLOOKUP(D38,[12]_SKP3!$C$1:$F$120,4,FALSE)</f>
        <v>4.0490000000000005E-2</v>
      </c>
      <c r="F38" s="6">
        <f>VLOOKUP(D38,'[13]Dimensionering 2025'!$A$7:$F$102,6,FALSE)</f>
        <v>3.3013820737344733E-2</v>
      </c>
      <c r="G38" s="18">
        <f>VLOOKUP(C38,[14]Tilgang!$G$4:$K$105,5,FALSE)</f>
        <v>60</v>
      </c>
      <c r="H38" s="9">
        <f>VLOOKUP(D38,'[15]Andel og antal'!$Q$4:$W$109,4,FALSE)</f>
        <v>0.47499999999999998</v>
      </c>
      <c r="I38" s="9"/>
      <c r="J38" s="9"/>
      <c r="K38" s="9">
        <f>VLOOKUP(D38,'[15]Andel og antal'!$Q$4:$W$109,2,FALSE)+VLOOKUP(D38,'[15]Andel og antal'!$Q$4:$W$109,3,FALSE)</f>
        <v>0.52500000000000002</v>
      </c>
      <c r="L38" s="11">
        <f>VLOOKUP(D38,'[15]Andel og antal'!$I$4:$O$109,4,FALSE)</f>
        <v>19</v>
      </c>
      <c r="M38" s="11"/>
      <c r="N38" s="11"/>
      <c r="O38" s="11">
        <f>VLOOKUP(D38,'[15]Andel og antal'!$I$4:$O$109,2,FALSE)+VLOOKUP(D38,'[15]Andel og antal'!$I$4:$O$109,3,FALSE)</f>
        <v>21</v>
      </c>
      <c r="P38" s="13">
        <f>VLOOKUP(D38,'[15]Andel og antal'!$I$4:$O$109,4,FALSE)/(VLOOKUP(D38,'[15]Andel og antal'!$I$4:$O$109,4,FALSE)+VLOOKUP(D38,'[15]Andel og antal'!$I$4:$O$109,5,FALSE)+VLOOKUP(D38,'[15]Andel og antal'!$I$4:$O$109,6,FALSE))</f>
        <v>1</v>
      </c>
      <c r="Q38" s="13"/>
      <c r="R38" s="13"/>
      <c r="S38" s="7">
        <f>VLOOKUP(D38,'[16]Samtlige nøgletal'!$K$3:$M$106,2,FALSE)</f>
        <v>30</v>
      </c>
      <c r="T38" s="7"/>
      <c r="U38" s="4"/>
      <c r="V38" s="16"/>
      <c r="W38" s="16"/>
    </row>
    <row r="39" spans="1:23" s="8" customFormat="1" x14ac:dyDescent="0.25">
      <c r="A39" s="7" t="s">
        <v>5</v>
      </c>
      <c r="B39" s="21" t="s">
        <v>5</v>
      </c>
      <c r="C39" s="22" t="s">
        <v>85</v>
      </c>
      <c r="D39" s="23">
        <v>1270</v>
      </c>
      <c r="E39" s="15">
        <f>VLOOKUP(D39,[12]_SKP3!$C$1:$F$120,4,FALSE)</f>
        <v>3.0880000000000001E-2</v>
      </c>
      <c r="F39" s="6">
        <f>VLOOKUP(D39,'[13]Dimensionering 2025'!$A$7:$F$102,6,FALSE)</f>
        <v>0</v>
      </c>
      <c r="G39" s="18">
        <f>VLOOKUP(C39,[14]Tilgang!$G$4:$K$105,5,FALSE)</f>
        <v>48</v>
      </c>
      <c r="H39" s="9">
        <f>VLOOKUP(D39,'[15]Andel og antal'!$Q$4:$W$109,4,FALSE)</f>
        <v>0.48275862068965519</v>
      </c>
      <c r="I39" s="9"/>
      <c r="J39" s="9"/>
      <c r="K39" s="9">
        <f>VLOOKUP(D39,'[15]Andel og antal'!$Q$4:$W$109,2,FALSE)+VLOOKUP(D39,'[15]Andel og antal'!$Q$4:$W$109,3,FALSE)</f>
        <v>0.41379310344827586</v>
      </c>
      <c r="L39" s="11">
        <f>VLOOKUP(D39,'[15]Andel og antal'!$I$4:$O$109,4,FALSE)</f>
        <v>14</v>
      </c>
      <c r="M39" s="11"/>
      <c r="N39" s="11"/>
      <c r="O39" s="11">
        <f>VLOOKUP(D39,'[15]Andel og antal'!$I$4:$O$109,2,FALSE)+VLOOKUP(D39,'[15]Andel og antal'!$I$4:$O$109,3,FALSE)</f>
        <v>12</v>
      </c>
      <c r="P39" s="13">
        <f>VLOOKUP(D39,'[15]Andel og antal'!$I$4:$O$109,4,FALSE)/(VLOOKUP(D39,'[15]Andel og antal'!$I$4:$O$109,4,FALSE)+VLOOKUP(D39,'[15]Andel og antal'!$I$4:$O$109,5,FALSE)+VLOOKUP(D39,'[15]Andel og antal'!$I$4:$O$109,6,FALSE))</f>
        <v>0.82352941176470584</v>
      </c>
      <c r="Q39" s="13"/>
      <c r="R39" s="13"/>
      <c r="S39" s="7">
        <f>VLOOKUP(D39,'[16]Samtlige nøgletal'!$K$3:$M$106,2,FALSE)</f>
        <v>44</v>
      </c>
      <c r="T39" s="7"/>
      <c r="U39" s="4"/>
      <c r="V39" s="16"/>
      <c r="W39" s="16"/>
    </row>
    <row r="40" spans="1:23" s="8" customFormat="1" x14ac:dyDescent="0.25">
      <c r="A40" s="7" t="s">
        <v>5</v>
      </c>
      <c r="B40" s="21" t="s">
        <v>5</v>
      </c>
      <c r="C40" s="22" t="s">
        <v>26</v>
      </c>
      <c r="D40" s="23">
        <v>1355</v>
      </c>
      <c r="E40" s="15">
        <f>VLOOKUP(D40,[12]_SKP3!$C$1:$F$120,4,FALSE)</f>
        <v>0</v>
      </c>
      <c r="F40" s="6">
        <f>VLOOKUP(D40,'[13]Dimensionering 2025'!$A$7:$F$102,6,FALSE)</f>
        <v>0</v>
      </c>
      <c r="G40" s="18">
        <f>VLOOKUP(C40,[14]Tilgang!$G$4:$K$105,5,FALSE)</f>
        <v>62</v>
      </c>
      <c r="H40" s="9">
        <f>VLOOKUP(D40,'[15]Andel og antal'!$Q$4:$W$109,4,FALSE)</f>
        <v>0.95</v>
      </c>
      <c r="I40" s="9"/>
      <c r="J40" s="9"/>
      <c r="K40" s="9"/>
      <c r="L40" s="11">
        <f>VLOOKUP(D40,'[15]Andel og antal'!$I$4:$O$109,4,FALSE)</f>
        <v>38</v>
      </c>
      <c r="M40" s="11"/>
      <c r="N40" s="11"/>
      <c r="O40" s="11"/>
      <c r="P40" s="13">
        <f>VLOOKUP(D40,'[15]Andel og antal'!$I$4:$O$109,4,FALSE)/(VLOOKUP(D40,'[15]Andel og antal'!$I$4:$O$109,4,FALSE)+VLOOKUP(D40,'[15]Andel og antal'!$I$4:$O$109,5,FALSE)+VLOOKUP(D40,'[15]Andel og antal'!$I$4:$O$109,6,FALSE))</f>
        <v>1</v>
      </c>
      <c r="Q40" s="13"/>
      <c r="R40" s="13"/>
      <c r="S40" s="7">
        <f>VLOOKUP(D40,'[16]Samtlige nøgletal'!$K$3:$M$106,2,FALSE)</f>
        <v>39</v>
      </c>
      <c r="T40" s="7"/>
      <c r="U40" s="4"/>
      <c r="V40" s="16"/>
      <c r="W40" s="16"/>
    </row>
    <row r="41" spans="1:23" s="8" customFormat="1" x14ac:dyDescent="0.25">
      <c r="A41" s="7" t="s">
        <v>7</v>
      </c>
      <c r="B41" s="21" t="s">
        <v>5</v>
      </c>
      <c r="C41" s="22" t="s">
        <v>27</v>
      </c>
      <c r="D41" s="23">
        <v>1520</v>
      </c>
      <c r="E41" s="15">
        <f>VLOOKUP(D41,[12]_SKP3!$C$1:$F$120,4,FALSE)</f>
        <v>1.7469999999999999E-2</v>
      </c>
      <c r="F41" s="6">
        <f>VLOOKUP(D41,'[13]Dimensionering 2025'!$A$7:$F$102,6,FALSE)</f>
        <v>0.1425989500862069</v>
      </c>
      <c r="G41" s="18">
        <f>VLOOKUP(C41,[14]Tilgang!$G$4:$K$105,5,FALSE)</f>
        <v>78</v>
      </c>
      <c r="H41" s="9">
        <f>VLOOKUP(D41,'[15]Andel og antal'!$Q$4:$W$109,4,FALSE)</f>
        <v>0.20895522388059701</v>
      </c>
      <c r="I41" s="9"/>
      <c r="J41" s="9"/>
      <c r="K41" s="9">
        <f>VLOOKUP(D41,'[15]Andel og antal'!$Q$4:$W$109,2,FALSE)+VLOOKUP(D41,'[15]Andel og antal'!$Q$4:$W$109,3,FALSE)</f>
        <v>0.79104477611940305</v>
      </c>
      <c r="L41" s="11">
        <f>VLOOKUP(D41,'[15]Andel og antal'!$I$4:$O$109,4,FALSE)</f>
        <v>14</v>
      </c>
      <c r="M41" s="11"/>
      <c r="N41" s="11"/>
      <c r="O41" s="11">
        <f>VLOOKUP(D41,'[15]Andel og antal'!$I$4:$O$109,2,FALSE)+VLOOKUP(D41,'[15]Andel og antal'!$I$4:$O$109,3,FALSE)</f>
        <v>53</v>
      </c>
      <c r="P41" s="13">
        <f>VLOOKUP(D41,'[15]Andel og antal'!$I$4:$O$109,4,FALSE)/(VLOOKUP(D41,'[15]Andel og antal'!$I$4:$O$109,4,FALSE)+VLOOKUP(D41,'[15]Andel og antal'!$I$4:$O$109,5,FALSE)+VLOOKUP(D41,'[15]Andel og antal'!$I$4:$O$109,6,FALSE))</f>
        <v>1</v>
      </c>
      <c r="Q41" s="13"/>
      <c r="R41" s="13"/>
      <c r="S41" s="7">
        <f>VLOOKUP(D41,'[16]Samtlige nøgletal'!$K$3:$M$106,2,FALSE)</f>
        <v>39</v>
      </c>
      <c r="T41" s="7"/>
      <c r="U41" s="4"/>
      <c r="V41" s="16"/>
      <c r="W41" s="16"/>
    </row>
    <row r="42" spans="1:23" s="8" customFormat="1" x14ac:dyDescent="0.25">
      <c r="A42" s="7" t="s">
        <v>7</v>
      </c>
      <c r="B42" s="21" t="s">
        <v>7</v>
      </c>
      <c r="C42" s="22" t="s">
        <v>28</v>
      </c>
      <c r="D42" s="23">
        <v>1780</v>
      </c>
      <c r="E42" s="15">
        <f>VLOOKUP(D42,[12]_SKP3!$C$1:$F$120,4,FALSE)</f>
        <v>0.13521</v>
      </c>
      <c r="F42" s="6">
        <f>VLOOKUP(D42,'[13]Dimensionering 2025'!$A$7:$F$102,6,FALSE)</f>
        <v>1.8947916240671641E-2</v>
      </c>
      <c r="G42" s="18">
        <f>VLOOKUP(C42,[14]Tilgang!$G$4:$K$105,5,FALSE)</f>
        <v>498</v>
      </c>
      <c r="H42" s="9">
        <f>VLOOKUP(D42,'[15]Andel og antal'!$Q$4:$W$109,4,FALSE)</f>
        <v>0.53406593406593406</v>
      </c>
      <c r="I42" s="9">
        <f>VLOOKUP(D42,'[15]Andel og antal'!$Q$4:$W$109,5,FALSE)</f>
        <v>0.25494505494505493</v>
      </c>
      <c r="J42" s="9"/>
      <c r="K42" s="9">
        <f>VLOOKUP(D42,'[15]Andel og antal'!$Q$4:$W$109,2,FALSE)+VLOOKUP(D42,'[15]Andel og antal'!$Q$4:$W$109,3,FALSE)</f>
        <v>0.20879120879120877</v>
      </c>
      <c r="L42" s="11">
        <f>VLOOKUP(D42,'[15]Andel og antal'!$I$4:$O$109,4,FALSE)</f>
        <v>243</v>
      </c>
      <c r="M42" s="11">
        <f>VLOOKUP(D42,'[15]Andel og antal'!$I$4:$O$109,5,FALSE)</f>
        <v>116</v>
      </c>
      <c r="N42" s="11"/>
      <c r="O42" s="11">
        <f>VLOOKUP(D42,'[15]Andel og antal'!$I$4:$O$109,2,FALSE)+VLOOKUP(D42,'[15]Andel og antal'!$I$4:$O$109,3,FALSE)</f>
        <v>95</v>
      </c>
      <c r="P42" s="13">
        <f>VLOOKUP(D42,'[15]Andel og antal'!$I$4:$O$109,4,FALSE)/(VLOOKUP(D42,'[15]Andel og antal'!$I$4:$O$109,4,FALSE)+VLOOKUP(D42,'[15]Andel og antal'!$I$4:$O$109,5,FALSE)+VLOOKUP(D42,'[15]Andel og antal'!$I$4:$O$109,6,FALSE))</f>
        <v>0.67500000000000004</v>
      </c>
      <c r="Q42" s="13">
        <f>VLOOKUP(D42,'[15]Andel og antal'!$I$4:$O$109,5,FALSE)/(VLOOKUP(D42,'[15]Andel og antal'!$I$4:$O$109,4,FALSE)+VLOOKUP(D42,'[15]Andel og antal'!$I$4:$O$109,5,FALSE)+VLOOKUP(D42,'[15]Andel og antal'!$I$4:$O$109,6,FALSE))</f>
        <v>0.32222222222222224</v>
      </c>
      <c r="R42" s="13"/>
      <c r="S42" s="7">
        <f>VLOOKUP(D42,'[16]Samtlige nøgletal'!$K$3:$M$106,2,FALSE)</f>
        <v>626</v>
      </c>
      <c r="T42" s="7">
        <f>VLOOKUP(D42,'[16]Samtlige nøgletal'!$K$3:$M$106,3,FALSE)</f>
        <v>171</v>
      </c>
      <c r="U42" s="4"/>
      <c r="V42" s="16"/>
      <c r="W42" s="16"/>
    </row>
    <row r="43" spans="1:23" s="46" customFormat="1" x14ac:dyDescent="0.25">
      <c r="B43" s="35"/>
      <c r="C43" s="36" t="s">
        <v>98</v>
      </c>
      <c r="D43" s="37">
        <v>1485</v>
      </c>
      <c r="E43" s="38" t="e">
        <f>VLOOKUP(D43,[12]_SKP3!$C$1:$F$120,4,FALSE)</f>
        <v>#N/A</v>
      </c>
      <c r="F43" s="39" t="e">
        <f>VLOOKUP(D43,'[13]Dimensionering 2025'!$A$7:$F$102,6,FALSE)</f>
        <v>#N/A</v>
      </c>
      <c r="G43" s="40" t="e">
        <f>VLOOKUP(C43,[14]Tilgang!$G$4:$K$105,5,FALSE)</f>
        <v>#N/A</v>
      </c>
      <c r="H43" s="41" t="e">
        <f>VLOOKUP(D43,'[15]Andel og antal'!$Q$4:$W$109,4,FALSE)</f>
        <v>#N/A</v>
      </c>
      <c r="I43" s="41" t="e">
        <f>VLOOKUP(D43,'[15]Andel og antal'!$Q$4:$W$109,5,FALSE)</f>
        <v>#N/A</v>
      </c>
      <c r="J43" s="41" t="e">
        <f>VLOOKUP(D43,'[15]Andel og antal'!$Q$4:$W$109,6,FALSE)</f>
        <v>#N/A</v>
      </c>
      <c r="K43" s="41" t="e">
        <f>VLOOKUP(D43,'[15]Andel og antal'!$Q$4:$W$109,2,FALSE)+VLOOKUP(D43,'[15]Andel og antal'!$Q$4:$W$109,3,FALSE)</f>
        <v>#N/A</v>
      </c>
      <c r="L43" s="42" t="e">
        <f>VLOOKUP(D43,'[15]Andel og antal'!$I$4:$O$109,4,FALSE)</f>
        <v>#N/A</v>
      </c>
      <c r="M43" s="42" t="e">
        <f>VLOOKUP(D43,'[15]Andel og antal'!$I$4:$O$109,5,FALSE)</f>
        <v>#N/A</v>
      </c>
      <c r="N43" s="42" t="e">
        <f>VLOOKUP(D43,'[15]Andel og antal'!$I$4:$O$109,6,FALSE)</f>
        <v>#N/A</v>
      </c>
      <c r="O43" s="42" t="e">
        <f>VLOOKUP(D43,'[15]Andel og antal'!$I$4:$O$109,2,FALSE)+VLOOKUP(D43,'[15]Andel og antal'!$I$4:$O$109,3,FALSE)</f>
        <v>#N/A</v>
      </c>
      <c r="P43" s="43" t="e">
        <f>VLOOKUP(D43,'[15]Andel og antal'!$I$4:$O$109,4,FALSE)/(VLOOKUP(D43,'[15]Andel og antal'!$I$4:$O$109,4,FALSE)+VLOOKUP(D43,'[15]Andel og antal'!$I$4:$O$109,5,FALSE)+VLOOKUP(D43,'[15]Andel og antal'!$I$4:$O$109,6,FALSE))</f>
        <v>#N/A</v>
      </c>
      <c r="Q43" s="43" t="e">
        <f>VLOOKUP(D43,'[15]Andel og antal'!$I$4:$O$109,5,FALSE)/(VLOOKUP(D43,'[15]Andel og antal'!$I$4:$O$109,4,FALSE)+VLOOKUP(D43,'[15]Andel og antal'!$I$4:$O$109,5,FALSE)+VLOOKUP(D43,'[15]Andel og antal'!$I$4:$O$109,6,FALSE))</f>
        <v>#N/A</v>
      </c>
      <c r="R43" s="43" t="e">
        <f>VLOOKUP(D43,'[15]Andel og antal'!$I$4:$O$109,6,FALSE)/(VLOOKUP(D43,'[15]Andel og antal'!$I$4:$O$109,4,FALSE)+VLOOKUP(D43,'[15]Andel og antal'!$I$4:$O$109,5,FALSE)+VLOOKUP(D43,'[15]Andel og antal'!$I$4:$O$109,6,FALSE))</f>
        <v>#N/A</v>
      </c>
      <c r="S43" s="34" t="e">
        <f>VLOOKUP(D43,'[16]Samtlige nøgletal'!$K$3:$M$106,2,FALSE)</f>
        <v>#N/A</v>
      </c>
      <c r="T43" s="34" t="e">
        <f>VLOOKUP(D43,'[16]Samtlige nøgletal'!$K$3:$M$106,3,FALSE)</f>
        <v>#N/A</v>
      </c>
      <c r="U43" s="44"/>
      <c r="V43" s="45"/>
      <c r="W43" s="45"/>
    </row>
    <row r="44" spans="1:23" s="46" customFormat="1" x14ac:dyDescent="0.25">
      <c r="A44" s="34"/>
      <c r="B44" s="35"/>
      <c r="C44" s="36" t="s">
        <v>97</v>
      </c>
      <c r="D44" s="37">
        <v>1475</v>
      </c>
      <c r="E44" s="38"/>
      <c r="F44" s="39" t="e">
        <f>VLOOKUP(D44,'[13]Dimensionering 2025'!$A$7:$F$102,6,FALSE)</f>
        <v>#N/A</v>
      </c>
      <c r="G44" s="40" t="e">
        <f>VLOOKUP(C44,[14]Tilgang!$G$4:$K$105,5,FALSE)</f>
        <v>#N/A</v>
      </c>
      <c r="H44" s="41" t="e">
        <f>VLOOKUP(D44,'[15]Andel og antal'!$Q$4:$W$109,4,FALSE)</f>
        <v>#N/A</v>
      </c>
      <c r="I44" s="41" t="e">
        <f>VLOOKUP(D44,'[15]Andel og antal'!$Q$4:$W$109,5,FALSE)</f>
        <v>#N/A</v>
      </c>
      <c r="J44" s="41" t="e">
        <f>VLOOKUP(D44,'[15]Andel og antal'!$Q$4:$W$109,6,FALSE)</f>
        <v>#N/A</v>
      </c>
      <c r="K44" s="41" t="e">
        <f>VLOOKUP(D44,'[15]Andel og antal'!$Q$4:$W$109,2,FALSE)+VLOOKUP(D44,'[15]Andel og antal'!$Q$4:$W$109,3,FALSE)</f>
        <v>#N/A</v>
      </c>
      <c r="L44" s="42" t="e">
        <f>VLOOKUP(D44,'[15]Andel og antal'!$I$4:$O$109,4,FALSE)</f>
        <v>#N/A</v>
      </c>
      <c r="M44" s="42" t="e">
        <f>VLOOKUP(D44,'[15]Andel og antal'!$I$4:$O$109,5,FALSE)</f>
        <v>#N/A</v>
      </c>
      <c r="N44" s="42" t="e">
        <f>VLOOKUP(D44,'[15]Andel og antal'!$I$4:$O$109,6,FALSE)</f>
        <v>#N/A</v>
      </c>
      <c r="O44" s="42" t="e">
        <f>VLOOKUP(D44,'[15]Andel og antal'!$I$4:$O$109,2,FALSE)+VLOOKUP(D44,'[15]Andel og antal'!$I$4:$O$109,3,FALSE)</f>
        <v>#N/A</v>
      </c>
      <c r="P44" s="43" t="e">
        <f>VLOOKUP(D44,'[15]Andel og antal'!$I$4:$O$109,4,FALSE)/(VLOOKUP(D44,'[15]Andel og antal'!$I$4:$O$109,4,FALSE)+VLOOKUP(D44,'[15]Andel og antal'!$I$4:$O$109,5,FALSE)+VLOOKUP(D44,'[15]Andel og antal'!$I$4:$O$109,6,FALSE))</f>
        <v>#N/A</v>
      </c>
      <c r="Q44" s="43" t="e">
        <f>VLOOKUP(D44,'[15]Andel og antal'!$I$4:$O$109,5,FALSE)/(VLOOKUP(D44,'[15]Andel og antal'!$I$4:$O$109,4,FALSE)+VLOOKUP(D44,'[15]Andel og antal'!$I$4:$O$109,5,FALSE)+VLOOKUP(D44,'[15]Andel og antal'!$I$4:$O$109,6,FALSE))</f>
        <v>#N/A</v>
      </c>
      <c r="R44" s="43" t="e">
        <f>VLOOKUP(D44,'[15]Andel og antal'!$I$4:$O$109,6,FALSE)/(VLOOKUP(D44,'[15]Andel og antal'!$I$4:$O$109,4,FALSE)+VLOOKUP(D44,'[15]Andel og antal'!$I$4:$O$109,5,FALSE)+VLOOKUP(D44,'[15]Andel og antal'!$I$4:$O$109,6,FALSE))</f>
        <v>#N/A</v>
      </c>
      <c r="S44" s="34" t="e">
        <f>VLOOKUP(D44,'[16]Samtlige nøgletal'!$K$3:$M$106,2,FALSE)</f>
        <v>#N/A</v>
      </c>
      <c r="T44" s="34" t="e">
        <f>VLOOKUP(D44,'[16]Samtlige nøgletal'!$K$3:$M$106,3,FALSE)</f>
        <v>#N/A</v>
      </c>
      <c r="U44" s="44"/>
      <c r="V44" s="45"/>
      <c r="W44" s="45"/>
    </row>
    <row r="45" spans="1:23" s="8" customFormat="1" x14ac:dyDescent="0.25">
      <c r="A45" s="7" t="s">
        <v>5</v>
      </c>
      <c r="B45" s="21" t="s">
        <v>7</v>
      </c>
      <c r="C45" s="22" t="s">
        <v>29</v>
      </c>
      <c r="D45" s="23">
        <v>383</v>
      </c>
      <c r="E45" s="15">
        <f>VLOOKUP(D45,[12]_SKP3!$C$1:$F$120,4,FALSE)</f>
        <v>0.13147999999999999</v>
      </c>
      <c r="F45" s="6">
        <f>VLOOKUP(D45,'[13]Dimensionering 2025'!$A$7:$F$102,6,FALSE)</f>
        <v>8.5862780892857121E-2</v>
      </c>
      <c r="G45" s="18">
        <f>VLOOKUP(C45,[14]Tilgang!$G$4:$K$105,5,FALSE)</f>
        <v>181</v>
      </c>
      <c r="H45" s="9">
        <f>VLOOKUP(D45,'[15]Andel og antal'!$Q$4:$W$109,4,FALSE)</f>
        <v>0.55555555555555558</v>
      </c>
      <c r="I45" s="9">
        <f>VLOOKUP(D45,'[15]Andel og antal'!$Q$4:$W$109,5,FALSE)</f>
        <v>0.13194444444444445</v>
      </c>
      <c r="J45" s="9">
        <f>VLOOKUP(D45,'[15]Andel og antal'!$Q$4:$W$109,6,FALSE)</f>
        <v>4.8611111111111112E-2</v>
      </c>
      <c r="K45" s="9">
        <f>VLOOKUP(D45,'[15]Andel og antal'!$Q$4:$W$109,2,FALSE)+VLOOKUP(D45,'[15]Andel og antal'!$Q$4:$W$109,3,FALSE)</f>
        <v>0.2638888888888889</v>
      </c>
      <c r="L45" s="11">
        <f>VLOOKUP(D45,'[15]Andel og antal'!$I$4:$O$109,4,FALSE)</f>
        <v>80</v>
      </c>
      <c r="M45" s="11">
        <f>VLOOKUP(D45,'[15]Andel og antal'!$I$4:$O$109,5,FALSE)</f>
        <v>19</v>
      </c>
      <c r="N45" s="11">
        <f>VLOOKUP(D45,'[15]Andel og antal'!$I$4:$O$109,6,FALSE)</f>
        <v>7</v>
      </c>
      <c r="O45" s="11">
        <f>VLOOKUP(D45,'[15]Andel og antal'!$I$4:$O$109,2,FALSE)+VLOOKUP(D45,'[15]Andel og antal'!$I$4:$O$109,3,FALSE)</f>
        <v>38</v>
      </c>
      <c r="P45" s="13">
        <f>VLOOKUP(D45,'[15]Andel og antal'!$I$4:$O$109,4,FALSE)/(VLOOKUP(D45,'[15]Andel og antal'!$I$4:$O$109,4,FALSE)+VLOOKUP(D45,'[15]Andel og antal'!$I$4:$O$109,5,FALSE)+VLOOKUP(D45,'[15]Andel og antal'!$I$4:$O$109,6,FALSE))</f>
        <v>0.75471698113207553</v>
      </c>
      <c r="Q45" s="13">
        <f>VLOOKUP(D45,'[15]Andel og antal'!$I$4:$O$109,5,FALSE)/(VLOOKUP(D45,'[15]Andel og antal'!$I$4:$O$109,4,FALSE)+VLOOKUP(D45,'[15]Andel og antal'!$I$4:$O$109,5,FALSE)+VLOOKUP(D45,'[15]Andel og antal'!$I$4:$O$109,6,FALSE))</f>
        <v>0.17924528301886791</v>
      </c>
      <c r="R45" s="13">
        <f>VLOOKUP(D45,'[15]Andel og antal'!$I$4:$O$109,6,FALSE)/(VLOOKUP(D45,'[15]Andel og antal'!$I$4:$O$109,4,FALSE)+VLOOKUP(D45,'[15]Andel og antal'!$I$4:$O$109,5,FALSE)+VLOOKUP(D45,'[15]Andel og antal'!$I$4:$O$109,6,FALSE))</f>
        <v>6.6037735849056603E-2</v>
      </c>
      <c r="S45" s="7">
        <f>VLOOKUP(D45,'[16]Samtlige nøgletal'!$K$3:$M$106,2,FALSE)</f>
        <v>161</v>
      </c>
      <c r="T45" s="7">
        <f>VLOOKUP(D45,'[16]Samtlige nøgletal'!$K$3:$M$106,3,FALSE)</f>
        <v>47</v>
      </c>
      <c r="U45" s="4"/>
      <c r="V45" s="16"/>
      <c r="W45" s="16"/>
    </row>
    <row r="46" spans="1:23" s="8" customFormat="1" x14ac:dyDescent="0.25">
      <c r="A46" s="7" t="s">
        <v>5</v>
      </c>
      <c r="B46" s="21" t="s">
        <v>7</v>
      </c>
      <c r="C46" s="22" t="s">
        <v>30</v>
      </c>
      <c r="D46" s="23">
        <v>1715</v>
      </c>
      <c r="E46" s="15">
        <f>VLOOKUP(D46,[12]_SKP3!$C$1:$F$120,4,FALSE)</f>
        <v>4.0119999999999996E-2</v>
      </c>
      <c r="F46" s="6">
        <f>VLOOKUP(D46,'[13]Dimensionering 2025'!$A$7:$F$102,6,FALSE)</f>
        <v>4.8282773232230417E-2</v>
      </c>
      <c r="G46" s="18">
        <f>VLOOKUP(C46,[14]Tilgang!$G$4:$K$105,5,FALSE)</f>
        <v>1199</v>
      </c>
      <c r="H46" s="9">
        <f>VLOOKUP(D46,'[15]Andel og antal'!$Q$4:$W$109,4,FALSE)</f>
        <v>0.69483101391650104</v>
      </c>
      <c r="I46" s="9">
        <f>VLOOKUP(D46,'[15]Andel og antal'!$Q$4:$W$109,5,FALSE)</f>
        <v>2.2862823061630219E-2</v>
      </c>
      <c r="J46" s="9">
        <f>VLOOKUP(D46,'[15]Andel og antal'!$Q$4:$W$109,6,FALSE)</f>
        <v>3.9761431411530811E-3</v>
      </c>
      <c r="K46" s="9">
        <f>VLOOKUP(D46,'[15]Andel og antal'!$Q$4:$W$109,2,FALSE)+VLOOKUP(D46,'[15]Andel og antal'!$Q$4:$W$109,3,FALSE)</f>
        <v>0.27833001988071571</v>
      </c>
      <c r="L46" s="11">
        <f>VLOOKUP(D46,'[15]Andel og antal'!$I$4:$O$109,4,FALSE)</f>
        <v>699</v>
      </c>
      <c r="M46" s="11">
        <f>VLOOKUP(D46,'[15]Andel og antal'!$I$4:$O$109,5,FALSE)</f>
        <v>23</v>
      </c>
      <c r="N46" s="11">
        <f>VLOOKUP(D46,'[15]Andel og antal'!$I$4:$O$109,6,FALSE)</f>
        <v>4</v>
      </c>
      <c r="O46" s="11">
        <f>VLOOKUP(D46,'[15]Andel og antal'!$I$4:$O$109,2,FALSE)+VLOOKUP(D46,'[15]Andel og antal'!$I$4:$O$109,3,FALSE)</f>
        <v>280</v>
      </c>
      <c r="P46" s="13">
        <f>VLOOKUP(D46,'[15]Andel og antal'!$I$4:$O$109,4,FALSE)/(VLOOKUP(D46,'[15]Andel og antal'!$I$4:$O$109,4,FALSE)+VLOOKUP(D46,'[15]Andel og antal'!$I$4:$O$109,5,FALSE)+VLOOKUP(D46,'[15]Andel og antal'!$I$4:$O$109,6,FALSE))</f>
        <v>0.96280991735537191</v>
      </c>
      <c r="Q46" s="13">
        <f>VLOOKUP(D46,'[15]Andel og antal'!$I$4:$O$109,5,FALSE)/(VLOOKUP(D46,'[15]Andel og antal'!$I$4:$O$109,4,FALSE)+VLOOKUP(D46,'[15]Andel og antal'!$I$4:$O$109,5,FALSE)+VLOOKUP(D46,'[15]Andel og antal'!$I$4:$O$109,6,FALSE))</f>
        <v>3.1680440771349863E-2</v>
      </c>
      <c r="R46" s="13">
        <f>VLOOKUP(D46,'[15]Andel og antal'!$I$4:$O$109,6,FALSE)/(VLOOKUP(D46,'[15]Andel og antal'!$I$4:$O$109,4,FALSE)+VLOOKUP(D46,'[15]Andel og antal'!$I$4:$O$109,5,FALSE)+VLOOKUP(D46,'[15]Andel og antal'!$I$4:$O$109,6,FALSE))</f>
        <v>5.5096418732782371E-3</v>
      </c>
      <c r="S46" s="7">
        <f>VLOOKUP(D46,'[16]Samtlige nøgletal'!$K$3:$M$106,2,FALSE)</f>
        <v>1656</v>
      </c>
      <c r="T46" s="7">
        <f>VLOOKUP(D46,'[16]Samtlige nøgletal'!$K$3:$M$106,3,FALSE)</f>
        <v>85</v>
      </c>
      <c r="U46" s="4"/>
      <c r="V46" s="16"/>
      <c r="W46" s="16"/>
    </row>
    <row r="47" spans="1:23" s="8" customFormat="1" x14ac:dyDescent="0.25">
      <c r="A47" s="7" t="s">
        <v>5</v>
      </c>
      <c r="B47" s="21" t="s">
        <v>7</v>
      </c>
      <c r="C47" s="22" t="s">
        <v>31</v>
      </c>
      <c r="D47" s="23">
        <v>1405</v>
      </c>
      <c r="E47" s="15">
        <f>VLOOKUP(D47,[12]_SKP3!$C$1:$F$120,4,FALSE)</f>
        <v>3.2799999999999999E-3</v>
      </c>
      <c r="F47" s="6">
        <f>VLOOKUP(D47,'[13]Dimensionering 2025'!$A$7:$F$102,6,FALSE)</f>
        <v>2.3518710416666668E-3</v>
      </c>
      <c r="G47" s="18">
        <f>VLOOKUP(C47,[14]Tilgang!$G$4:$K$105,5,FALSE)</f>
        <v>18</v>
      </c>
      <c r="H47" s="9">
        <f>VLOOKUP(D47,'[15]Andel og antal'!$Q$4:$W$109,4,FALSE)</f>
        <v>0.73684210526315785</v>
      </c>
      <c r="I47" s="9"/>
      <c r="J47" s="9"/>
      <c r="K47" s="9">
        <f>VLOOKUP(D47,'[15]Andel og antal'!$Q$4:$W$109,2,FALSE)+VLOOKUP(D47,'[15]Andel og antal'!$Q$4:$W$109,3,FALSE)</f>
        <v>0.26315789473684209</v>
      </c>
      <c r="L47" s="11">
        <f>VLOOKUP(D47,'[15]Andel og antal'!$I$4:$O$109,4,FALSE)</f>
        <v>14</v>
      </c>
      <c r="M47" s="11"/>
      <c r="N47" s="11"/>
      <c r="O47" s="11">
        <f>VLOOKUP(D47,'[15]Andel og antal'!$I$4:$O$109,2,FALSE)+VLOOKUP(D47,'[15]Andel og antal'!$I$4:$O$109,3,FALSE)</f>
        <v>5</v>
      </c>
      <c r="P47" s="13">
        <f>VLOOKUP(D47,'[15]Andel og antal'!$I$4:$O$109,4,FALSE)/(VLOOKUP(D47,'[15]Andel og antal'!$I$4:$O$109,4,FALSE)+VLOOKUP(D47,'[15]Andel og antal'!$I$4:$O$109,5,FALSE)+VLOOKUP(D47,'[15]Andel og antal'!$I$4:$O$109,6,FALSE))</f>
        <v>1</v>
      </c>
      <c r="Q47" s="13"/>
      <c r="R47" s="13"/>
      <c r="S47" s="7">
        <f>VLOOKUP(D47,'[16]Samtlige nøgletal'!$K$3:$M$106,2,FALSE)</f>
        <v>26</v>
      </c>
      <c r="T47" s="7"/>
      <c r="U47" s="4"/>
      <c r="V47" s="16"/>
      <c r="W47" s="16"/>
    </row>
    <row r="48" spans="1:23" s="8" customFormat="1" x14ac:dyDescent="0.25">
      <c r="A48" s="7" t="s">
        <v>5</v>
      </c>
      <c r="B48" s="21" t="s">
        <v>7</v>
      </c>
      <c r="C48" s="22" t="s">
        <v>89</v>
      </c>
      <c r="D48" s="23">
        <v>1670</v>
      </c>
      <c r="E48" s="15">
        <f>VLOOKUP(D48,[12]_SKP3!$C$1:$F$120,4,FALSE)</f>
        <v>1.332E-2</v>
      </c>
      <c r="F48" s="6">
        <f>VLOOKUP(D48,'[13]Dimensionering 2025'!$A$7:$F$102,6,FALSE)</f>
        <v>2.6869790494652407E-2</v>
      </c>
      <c r="G48" s="18">
        <f>VLOOKUP(C48,[14]Tilgang!$G$4:$K$105,5,FALSE)</f>
        <v>140</v>
      </c>
      <c r="H48" s="9">
        <f>VLOOKUP(D48,'[15]Andel og antal'!$Q$4:$W$109,4,FALSE)</f>
        <v>0.8392857142857143</v>
      </c>
      <c r="I48" s="9"/>
      <c r="J48" s="9"/>
      <c r="K48" s="9">
        <f>VLOOKUP(D48,'[15]Andel og antal'!$Q$4:$W$109,2,FALSE)+VLOOKUP(D48,'[15]Andel og antal'!$Q$4:$W$109,3,FALSE)</f>
        <v>0.13690476190476192</v>
      </c>
      <c r="L48" s="11">
        <f>VLOOKUP(D48,'[15]Andel og antal'!$I$4:$O$109,4,FALSE)</f>
        <v>141</v>
      </c>
      <c r="M48" s="11"/>
      <c r="N48" s="11"/>
      <c r="O48" s="11">
        <f>VLOOKUP(D48,'[15]Andel og antal'!$I$4:$O$109,2,FALSE)+VLOOKUP(D48,'[15]Andel og antal'!$I$4:$O$109,3,FALSE)</f>
        <v>23</v>
      </c>
      <c r="P48" s="13">
        <f>VLOOKUP(D48,'[15]Andel og antal'!$I$4:$O$109,4,FALSE)/(VLOOKUP(D48,'[15]Andel og antal'!$I$4:$O$109,4,FALSE)+VLOOKUP(D48,'[15]Andel og antal'!$I$4:$O$109,5,FALSE)+VLOOKUP(D48,'[15]Andel og antal'!$I$4:$O$109,6,FALSE))</f>
        <v>0.97241379310344822</v>
      </c>
      <c r="Q48" s="13"/>
      <c r="R48" s="13"/>
      <c r="S48" s="7">
        <f>VLOOKUP(D48,'[16]Samtlige nøgletal'!$K$3:$M$106,2,FALSE)</f>
        <v>268</v>
      </c>
      <c r="T48" s="7">
        <f>VLOOKUP(D48,'[16]Samtlige nøgletal'!$K$3:$M$106,3,FALSE)</f>
        <v>6</v>
      </c>
      <c r="U48" s="4"/>
      <c r="V48" s="16"/>
      <c r="W48" s="16"/>
    </row>
    <row r="49" spans="1:23" s="8" customFormat="1" x14ac:dyDescent="0.25">
      <c r="A49" s="7" t="s">
        <v>5</v>
      </c>
      <c r="B49" s="21" t="s">
        <v>7</v>
      </c>
      <c r="C49" s="22" t="s">
        <v>32</v>
      </c>
      <c r="D49" s="23">
        <v>1495</v>
      </c>
      <c r="E49" s="15">
        <f>VLOOKUP(D49,[12]_SKP3!$C$1:$F$120,4,FALSE)</f>
        <v>0.10922000000000001</v>
      </c>
      <c r="F49" s="6">
        <f>VLOOKUP(D49,'[13]Dimensionering 2025'!$A$7:$F$102,6,FALSE)</f>
        <v>6.8070207999999993E-2</v>
      </c>
      <c r="G49" s="18">
        <f>VLOOKUP(C49,[14]Tilgang!$G$4:$K$105,5,FALSE)</f>
        <v>37</v>
      </c>
      <c r="H49" s="9">
        <f>VLOOKUP(D49,'[15]Andel og antal'!$Q$4:$W$109,4,FALSE)</f>
        <v>0.73170731707317072</v>
      </c>
      <c r="I49" s="9">
        <f>VLOOKUP(D49,'[15]Andel og antal'!$Q$4:$W$109,5,FALSE)</f>
        <v>0.17073170731707318</v>
      </c>
      <c r="J49" s="9"/>
      <c r="K49" s="9"/>
      <c r="L49" s="11">
        <f>VLOOKUP(D49,'[15]Andel og antal'!$I$4:$O$109,4,FALSE)</f>
        <v>30</v>
      </c>
      <c r="M49" s="11">
        <f>VLOOKUP(D49,'[15]Andel og antal'!$I$4:$O$109,5,FALSE)</f>
        <v>7</v>
      </c>
      <c r="N49" s="11"/>
      <c r="O49" s="11"/>
      <c r="P49" s="13">
        <f>VLOOKUP(D49,'[15]Andel og antal'!$I$4:$O$109,4,FALSE)/(VLOOKUP(D49,'[15]Andel og antal'!$I$4:$O$109,4,FALSE)+VLOOKUP(D49,'[15]Andel og antal'!$I$4:$O$109,5,FALSE)+VLOOKUP(D49,'[15]Andel og antal'!$I$4:$O$109,6,FALSE))</f>
        <v>0.78947368421052633</v>
      </c>
      <c r="Q49" s="13">
        <f>VLOOKUP(D49,'[15]Andel og antal'!$I$4:$O$109,5,FALSE)/(VLOOKUP(D49,'[15]Andel og antal'!$I$4:$O$109,4,FALSE)+VLOOKUP(D49,'[15]Andel og antal'!$I$4:$O$109,5,FALSE)+VLOOKUP(D49,'[15]Andel og antal'!$I$4:$O$109,6,FALSE))</f>
        <v>0.18421052631578946</v>
      </c>
      <c r="R49" s="13"/>
      <c r="S49" s="7">
        <f>VLOOKUP(D49,'[16]Samtlige nøgletal'!$K$3:$M$106,2,FALSE)</f>
        <v>38</v>
      </c>
      <c r="T49" s="7">
        <f>VLOOKUP(D49,'[16]Samtlige nøgletal'!$K$3:$M$106,3,FALSE)</f>
        <v>8</v>
      </c>
      <c r="U49" s="4"/>
      <c r="V49" s="16"/>
      <c r="W49" s="16"/>
    </row>
    <row r="50" spans="1:23" s="8" customFormat="1" x14ac:dyDescent="0.25">
      <c r="A50" s="7" t="s">
        <v>5</v>
      </c>
      <c r="B50" s="21" t="s">
        <v>5</v>
      </c>
      <c r="C50" s="22" t="s">
        <v>33</v>
      </c>
      <c r="D50" s="23">
        <v>1655</v>
      </c>
      <c r="E50" s="15">
        <f>VLOOKUP(D50,[12]_SKP3!$C$1:$F$120,4,FALSE)</f>
        <v>2.4000000000000001E-4</v>
      </c>
      <c r="F50" s="6">
        <f>VLOOKUP(D50,'[13]Dimensionering 2025'!$A$7:$F$102,6,FALSE)</f>
        <v>6.0768495833333339E-2</v>
      </c>
      <c r="G50" s="18">
        <f>VLOOKUP(C50,[14]Tilgang!$G$4:$K$105,5,FALSE)</f>
        <v>25</v>
      </c>
      <c r="H50" s="9">
        <f>VLOOKUP(D50,'[15]Andel og antal'!$Q$4:$W$109,4,FALSE)</f>
        <v>0.9285714285714286</v>
      </c>
      <c r="I50" s="9"/>
      <c r="J50" s="9"/>
      <c r="K50" s="9"/>
      <c r="L50" s="11">
        <f>VLOOKUP(D50,'[15]Andel og antal'!$I$4:$O$109,4,FALSE)</f>
        <v>26</v>
      </c>
      <c r="M50" s="11"/>
      <c r="N50" s="11"/>
      <c r="O50" s="11"/>
      <c r="P50" s="13">
        <f>VLOOKUP(D50,'[15]Andel og antal'!$I$4:$O$109,4,FALSE)/(VLOOKUP(D50,'[15]Andel og antal'!$I$4:$O$109,4,FALSE)+VLOOKUP(D50,'[15]Andel og antal'!$I$4:$O$109,5,FALSE)+VLOOKUP(D50,'[15]Andel og antal'!$I$4:$O$109,6,FALSE))</f>
        <v>1</v>
      </c>
      <c r="Q50" s="13"/>
      <c r="R50" s="13"/>
      <c r="S50" s="7">
        <f>VLOOKUP(D50,'[16]Samtlige nøgletal'!$K$3:$M$106,2,FALSE)</f>
        <v>49</v>
      </c>
      <c r="T50" s="7"/>
      <c r="U50" s="4"/>
      <c r="V50" s="16"/>
      <c r="W50" s="16"/>
    </row>
    <row r="51" spans="1:23" s="8" customFormat="1" x14ac:dyDescent="0.25">
      <c r="A51" s="7" t="s">
        <v>7</v>
      </c>
      <c r="B51" s="21" t="s">
        <v>5</v>
      </c>
      <c r="C51" s="22" t="s">
        <v>114</v>
      </c>
      <c r="D51" s="23">
        <v>1280</v>
      </c>
      <c r="E51" s="15">
        <f>VLOOKUP(D51,[12]_SKP3!$C$1:$F$120,4,FALSE)</f>
        <v>4.4340000000000004E-2</v>
      </c>
      <c r="F51" s="6">
        <f>VLOOKUP(D51,'[13]Dimensionering 2025'!$A$7:$F$102,6,FALSE)</f>
        <v>4.2361032380952381E-2</v>
      </c>
      <c r="G51" s="18">
        <f>VLOOKUP(C51,[14]Tilgang!$G$4:$K$105,5,FALSE)</f>
        <v>47</v>
      </c>
      <c r="H51" s="9">
        <f>VLOOKUP(D51,'[15]Andel og antal'!$Q$4:$W$109,4,FALSE)</f>
        <v>0.25</v>
      </c>
      <c r="I51" s="9"/>
      <c r="J51" s="9"/>
      <c r="K51" s="9">
        <f>VLOOKUP(D51,'[15]Andel og antal'!$Q$4:$W$109,2,FALSE)+VLOOKUP(D51,'[15]Andel og antal'!$Q$4:$W$109,3,FALSE)</f>
        <v>0.65</v>
      </c>
      <c r="L51" s="11">
        <f>VLOOKUP(D51,'[15]Andel og antal'!$I$4:$O$109,4,FALSE)</f>
        <v>10</v>
      </c>
      <c r="M51" s="11"/>
      <c r="N51" s="11"/>
      <c r="O51" s="11">
        <f>VLOOKUP(D51,'[15]Andel og antal'!$I$4:$O$109,2,FALSE)+VLOOKUP(D51,'[15]Andel og antal'!$I$4:$O$109,3,FALSE)</f>
        <v>26</v>
      </c>
      <c r="P51" s="13">
        <f>VLOOKUP(D51,'[15]Andel og antal'!$I$4:$O$109,4,FALSE)/(VLOOKUP(D51,'[15]Andel og antal'!$I$4:$O$109,4,FALSE)+VLOOKUP(D51,'[15]Andel og antal'!$I$4:$O$109,5,FALSE)+VLOOKUP(D51,'[15]Andel og antal'!$I$4:$O$109,6,FALSE))</f>
        <v>0.7142857142857143</v>
      </c>
      <c r="Q51" s="13"/>
      <c r="R51" s="13"/>
      <c r="S51" s="7">
        <f>VLOOKUP(D51,'[16]Samtlige nøgletal'!$K$3:$M$106,2,FALSE)</f>
        <v>25</v>
      </c>
      <c r="T51" s="7"/>
      <c r="U51" s="4"/>
      <c r="V51" s="16"/>
      <c r="W51" s="16"/>
    </row>
    <row r="52" spans="1:23" s="8" customFormat="1" x14ac:dyDescent="0.25">
      <c r="A52" s="7" t="s">
        <v>5</v>
      </c>
      <c r="B52" s="21" t="s">
        <v>7</v>
      </c>
      <c r="C52" s="22" t="s">
        <v>125</v>
      </c>
      <c r="D52" s="23">
        <v>1932</v>
      </c>
      <c r="E52" s="15">
        <f>VLOOKUP(D52,[12]_SKP3!$C$1:$F$120,4,FALSE)</f>
        <v>7.7340000000000006E-2</v>
      </c>
      <c r="F52" s="6">
        <f>VLOOKUP(D52,'[13]Dimensionering 2025'!$A$7:$F$102,6,FALSE)</f>
        <v>3.4453097258064509E-2</v>
      </c>
      <c r="G52" s="18">
        <f>VLOOKUP(C52,[14]Tilgang!$G$4:$K$105,5,FALSE)</f>
        <v>2134</v>
      </c>
      <c r="H52" s="9">
        <f>VLOOKUP(D52,'[15]Andel og antal'!$Q$4:$W$109,4,FALSE)</f>
        <v>0.37408861469433541</v>
      </c>
      <c r="I52" s="9">
        <f>VLOOKUP(D52,'[15]Andel og antal'!$Q$4:$W$109,5,FALSE)</f>
        <v>4.6550757150869322E-2</v>
      </c>
      <c r="J52" s="9">
        <f>VLOOKUP(D52,'[15]Andel og antal'!$Q$4:$W$109,6,FALSE)</f>
        <v>2.5238362310712283E-2</v>
      </c>
      <c r="K52" s="9">
        <f>VLOOKUP(D52,'[15]Andel og antal'!$Q$4:$W$109,2,FALSE)+VLOOKUP(D52,'[15]Andel og antal'!$Q$4:$W$109,3,FALSE)</f>
        <v>0.55412226584408297</v>
      </c>
      <c r="L52" s="11">
        <f>VLOOKUP(D52,'[15]Andel og antal'!$I$4:$O$109,4,FALSE)</f>
        <v>667</v>
      </c>
      <c r="M52" s="11">
        <f>VLOOKUP(D52,'[15]Andel og antal'!$I$4:$O$109,5,FALSE)</f>
        <v>83</v>
      </c>
      <c r="N52" s="11">
        <f>VLOOKUP(D52,'[15]Andel og antal'!$I$4:$O$109,6,FALSE)</f>
        <v>45</v>
      </c>
      <c r="O52" s="11">
        <f>VLOOKUP(D52,'[15]Andel og antal'!$I$4:$O$109,2,FALSE)+VLOOKUP(D52,'[15]Andel og antal'!$I$4:$O$109,3,FALSE)</f>
        <v>988</v>
      </c>
      <c r="P52" s="13">
        <f>VLOOKUP(D52,'[15]Andel og antal'!$I$4:$O$109,4,FALSE)/(VLOOKUP(D52,'[15]Andel og antal'!$I$4:$O$109,4,FALSE)+VLOOKUP(D52,'[15]Andel og antal'!$I$4:$O$109,5,FALSE)+VLOOKUP(D52,'[15]Andel og antal'!$I$4:$O$109,6,FALSE))</f>
        <v>0.83899371069182394</v>
      </c>
      <c r="Q52" s="13">
        <f>VLOOKUP(D52,'[15]Andel og antal'!$I$4:$O$109,5,FALSE)/(VLOOKUP(D52,'[15]Andel og antal'!$I$4:$O$109,4,FALSE)+VLOOKUP(D52,'[15]Andel og antal'!$I$4:$O$109,5,FALSE)+VLOOKUP(D52,'[15]Andel og antal'!$I$4:$O$109,6,FALSE))</f>
        <v>0.10440251572327044</v>
      </c>
      <c r="R52" s="13">
        <f>VLOOKUP(D52,'[15]Andel og antal'!$I$4:$O$109,6,FALSE)/(VLOOKUP(D52,'[15]Andel og antal'!$I$4:$O$109,4,FALSE)+VLOOKUP(D52,'[15]Andel og antal'!$I$4:$O$109,5,FALSE)+VLOOKUP(D52,'[15]Andel og antal'!$I$4:$O$109,6,FALSE))</f>
        <v>5.6603773584905662E-2</v>
      </c>
      <c r="S52" s="7">
        <f>VLOOKUP(D52,'[16]Samtlige nøgletal'!$K$3:$M$106,2,FALSE)</f>
        <v>1163</v>
      </c>
      <c r="T52" s="7">
        <f>VLOOKUP(D52,'[16]Samtlige nøgletal'!$K$3:$M$106,3,FALSE)</f>
        <v>140</v>
      </c>
      <c r="U52" s="4"/>
      <c r="V52" s="16"/>
      <c r="W52" s="16"/>
    </row>
    <row r="53" spans="1:23" s="8" customFormat="1" x14ac:dyDescent="0.25">
      <c r="A53" s="7" t="s">
        <v>5</v>
      </c>
      <c r="B53" s="21" t="s">
        <v>5</v>
      </c>
      <c r="C53" s="22" t="s">
        <v>108</v>
      </c>
      <c r="D53" s="23">
        <v>94</v>
      </c>
      <c r="E53" s="15">
        <f>VLOOKUP(D53,[12]_SKP3!$C$1:$F$120,4,FALSE)</f>
        <v>0</v>
      </c>
      <c r="F53" s="6">
        <f>VLOOKUP(D53,'[13]Dimensionering 2025'!$A$7:$F$102,6,FALSE)</f>
        <v>0</v>
      </c>
      <c r="G53" s="18"/>
      <c r="H53" s="9">
        <f>VLOOKUP(D53,'[15]Andel og antal'!$Q$4:$W$109,4,FALSE)</f>
        <v>0.7142857142857143</v>
      </c>
      <c r="I53" s="9"/>
      <c r="J53" s="9"/>
      <c r="K53" s="9"/>
      <c r="L53" s="11">
        <f>VLOOKUP(D53,'[15]Andel og antal'!$I$4:$O$109,4,FALSE)</f>
        <v>5</v>
      </c>
      <c r="M53" s="11"/>
      <c r="N53" s="11"/>
      <c r="O53" s="11"/>
      <c r="P53" s="13">
        <f>VLOOKUP(D53,'[15]Andel og antal'!$I$4:$O$109,4,FALSE)/(VLOOKUP(D53,'[15]Andel og antal'!$I$4:$O$109,4,FALSE)+VLOOKUP(D53,'[15]Andel og antal'!$I$4:$O$109,5,FALSE)+VLOOKUP(D53,'[15]Andel og antal'!$I$4:$O$109,6,FALSE))</f>
        <v>1</v>
      </c>
      <c r="Q53" s="13"/>
      <c r="R53" s="13"/>
      <c r="S53" s="7">
        <f>VLOOKUP(D53,'[16]Samtlige nøgletal'!$K$3:$M$106,2,FALSE)</f>
        <v>7</v>
      </c>
      <c r="T53" s="7"/>
      <c r="U53" s="4"/>
      <c r="V53" s="16"/>
      <c r="W53" s="16"/>
    </row>
    <row r="54" spans="1:23" s="8" customFormat="1" x14ac:dyDescent="0.25">
      <c r="A54" s="7" t="s">
        <v>5</v>
      </c>
      <c r="B54" s="21" t="s">
        <v>5</v>
      </c>
      <c r="C54" s="22" t="s">
        <v>34</v>
      </c>
      <c r="D54" s="23">
        <v>1330</v>
      </c>
      <c r="E54" s="15">
        <f>VLOOKUP(D54,[12]_SKP3!$C$1:$F$120,4,FALSE)</f>
        <v>0</v>
      </c>
      <c r="F54" s="6">
        <f>VLOOKUP(D54,'[13]Dimensionering 2025'!$A$7:$F$102,6,FALSE)</f>
        <v>4.2510121052631578E-3</v>
      </c>
      <c r="G54" s="18">
        <f>VLOOKUP(C54,[14]Tilgang!$G$4:$K$105,5,FALSE)</f>
        <v>57</v>
      </c>
      <c r="H54" s="9">
        <f>VLOOKUP(D54,'[15]Andel og antal'!$Q$4:$W$109,4,FALSE)</f>
        <v>0.26785714285714285</v>
      </c>
      <c r="I54" s="9"/>
      <c r="J54" s="9"/>
      <c r="K54" s="9">
        <f>VLOOKUP(D54,'[15]Andel og antal'!$Q$4:$W$109,2,FALSE)+VLOOKUP(D54,'[15]Andel og antal'!$Q$4:$W$109,3,FALSE)</f>
        <v>0.7142857142857143</v>
      </c>
      <c r="L54" s="11">
        <f>VLOOKUP(D54,'[15]Andel og antal'!$I$4:$O$109,4,FALSE)</f>
        <v>15</v>
      </c>
      <c r="M54" s="11"/>
      <c r="N54" s="11"/>
      <c r="O54" s="11">
        <f>VLOOKUP(D54,'[15]Andel og antal'!$I$4:$O$109,2,FALSE)+VLOOKUP(D54,'[15]Andel og antal'!$I$4:$O$109,3,FALSE)</f>
        <v>40</v>
      </c>
      <c r="P54" s="13">
        <f>VLOOKUP(D54,'[15]Andel og antal'!$I$4:$O$109,4,FALSE)/(VLOOKUP(D54,'[15]Andel og antal'!$I$4:$O$109,4,FALSE)+VLOOKUP(D54,'[15]Andel og antal'!$I$4:$O$109,5,FALSE)+VLOOKUP(D54,'[15]Andel og antal'!$I$4:$O$109,6,FALSE))</f>
        <v>0.9375</v>
      </c>
      <c r="Q54" s="13"/>
      <c r="R54" s="13"/>
      <c r="S54" s="7">
        <f>VLOOKUP(D54,'[16]Samtlige nøgletal'!$K$3:$M$106,2,FALSE)</f>
        <v>24</v>
      </c>
      <c r="T54" s="7"/>
      <c r="U54" s="4"/>
      <c r="V54" s="16"/>
      <c r="W54" s="16"/>
    </row>
    <row r="55" spans="1:23" s="8" customFormat="1" x14ac:dyDescent="0.25">
      <c r="A55" s="7" t="s">
        <v>5</v>
      </c>
      <c r="B55" s="21" t="s">
        <v>7</v>
      </c>
      <c r="C55" s="22" t="s">
        <v>35</v>
      </c>
      <c r="D55" s="23">
        <v>1145</v>
      </c>
      <c r="E55" s="15">
        <f>VLOOKUP(D55,[12]_SKP3!$C$1:$F$120,4,FALSE)</f>
        <v>9.8170000000000007E-2</v>
      </c>
      <c r="F55" s="6">
        <f>VLOOKUP(D55,'[13]Dimensionering 2025'!$A$7:$F$102,6,FALSE)</f>
        <v>2.8549051261510128E-2</v>
      </c>
      <c r="G55" s="18">
        <f>VLOOKUP(C55,[14]Tilgang!$G$4:$K$105,5,FALSE)</f>
        <v>470</v>
      </c>
      <c r="H55" s="9">
        <f>VLOOKUP(D55,'[15]Andel og antal'!$Q$4:$W$109,4,FALSE)</f>
        <v>0.83259911894273131</v>
      </c>
      <c r="I55" s="9">
        <f>VLOOKUP(D55,'[15]Andel og antal'!$Q$4:$W$109,5,FALSE)</f>
        <v>9.0308370044052858E-2</v>
      </c>
      <c r="J55" s="9"/>
      <c r="K55" s="9">
        <f>VLOOKUP(D55,'[15]Andel og antal'!$Q$4:$W$109,2,FALSE)+VLOOKUP(D55,'[15]Andel og antal'!$Q$4:$W$109,3,FALSE)</f>
        <v>7.7092511013215861E-2</v>
      </c>
      <c r="L55" s="11">
        <f>VLOOKUP(D55,'[15]Andel og antal'!$I$4:$O$109,4,FALSE)</f>
        <v>378</v>
      </c>
      <c r="M55" s="11">
        <f>VLOOKUP(D55,'[15]Andel og antal'!$I$4:$O$109,5,FALSE)</f>
        <v>41</v>
      </c>
      <c r="N55" s="11"/>
      <c r="O55" s="11">
        <f>VLOOKUP(D55,'[15]Andel og antal'!$I$4:$O$109,2,FALSE)+VLOOKUP(D55,'[15]Andel og antal'!$I$4:$O$109,3,FALSE)</f>
        <v>35</v>
      </c>
      <c r="P55" s="13">
        <f>VLOOKUP(D55,'[15]Andel og antal'!$I$4:$O$109,4,FALSE)/(VLOOKUP(D55,'[15]Andel og antal'!$I$4:$O$109,4,FALSE)+VLOOKUP(D55,'[15]Andel og antal'!$I$4:$O$109,5,FALSE)+VLOOKUP(D55,'[15]Andel og antal'!$I$4:$O$109,6,FALSE))</f>
        <v>0.90214797136038183</v>
      </c>
      <c r="Q55" s="13">
        <f>VLOOKUP(D55,'[15]Andel og antal'!$I$4:$O$109,5,FALSE)/(VLOOKUP(D55,'[15]Andel og antal'!$I$4:$O$109,4,FALSE)+VLOOKUP(D55,'[15]Andel og antal'!$I$4:$O$109,5,FALSE)+VLOOKUP(D55,'[15]Andel og antal'!$I$4:$O$109,6,FALSE))</f>
        <v>9.7852028639618144E-2</v>
      </c>
      <c r="R55" s="13"/>
      <c r="S55" s="7">
        <f>VLOOKUP(D55,'[16]Samtlige nøgletal'!$K$3:$M$106,2,FALSE)</f>
        <v>525</v>
      </c>
      <c r="T55" s="7">
        <f>VLOOKUP(D55,'[16]Samtlige nøgletal'!$K$3:$M$106,3,FALSE)</f>
        <v>54</v>
      </c>
      <c r="U55" s="4"/>
      <c r="V55" s="16"/>
      <c r="W55" s="16"/>
    </row>
    <row r="56" spans="1:23" s="8" customFormat="1" x14ac:dyDescent="0.25">
      <c r="A56" s="7" t="s">
        <v>5</v>
      </c>
      <c r="B56" s="21" t="s">
        <v>7</v>
      </c>
      <c r="C56" s="22" t="s">
        <v>110</v>
      </c>
      <c r="D56" s="23">
        <v>1190</v>
      </c>
      <c r="E56" s="15">
        <f>VLOOKUP(D56,[12]_SKP3!$C$1:$F$120,4,FALSE)</f>
        <v>4.7759999999999997E-2</v>
      </c>
      <c r="F56" s="6">
        <f>VLOOKUP(D56,'[13]Dimensionering 2025'!$A$7:$F$102,6,FALSE)</f>
        <v>2.5154416796536801E-2</v>
      </c>
      <c r="G56" s="18">
        <f>VLOOKUP(C56,[14]Tilgang!$G$4:$K$105,5,FALSE)</f>
        <v>373</v>
      </c>
      <c r="H56" s="9">
        <f>VLOOKUP(D56,'[15]Andel og antal'!$Q$4:$W$109,4,FALSE)</f>
        <v>0.82042253521126762</v>
      </c>
      <c r="I56" s="9">
        <f>VLOOKUP(D56,'[15]Andel og antal'!$Q$4:$W$109,5,FALSE)</f>
        <v>3.1690140845070422E-2</v>
      </c>
      <c r="J56" s="9">
        <f>VLOOKUP(D56,'[15]Andel og antal'!$Q$4:$W$109,6,FALSE)</f>
        <v>1.4084507042253521E-2</v>
      </c>
      <c r="K56" s="9">
        <f>VLOOKUP(D56,'[15]Andel og antal'!$Q$4:$W$109,2,FALSE)+VLOOKUP(D56,'[15]Andel og antal'!$Q$4:$W$109,3,FALSE)</f>
        <v>0.13380281690140844</v>
      </c>
      <c r="L56" s="11">
        <f>VLOOKUP(D56,'[15]Andel og antal'!$I$4:$O$109,4,FALSE)</f>
        <v>233</v>
      </c>
      <c r="M56" s="11">
        <f>VLOOKUP(D56,'[15]Andel og antal'!$I$4:$O$109,5,FALSE)</f>
        <v>9</v>
      </c>
      <c r="N56" s="11">
        <f>VLOOKUP(D56,'[15]Andel og antal'!$I$4:$O$109,6,FALSE)</f>
        <v>4</v>
      </c>
      <c r="O56" s="11">
        <f>VLOOKUP(D56,'[15]Andel og antal'!$I$4:$O$109,2,FALSE)+VLOOKUP(D56,'[15]Andel og antal'!$I$4:$O$109,3,FALSE)</f>
        <v>38</v>
      </c>
      <c r="P56" s="13">
        <f>VLOOKUP(D56,'[15]Andel og antal'!$I$4:$O$109,4,FALSE)/(VLOOKUP(D56,'[15]Andel og antal'!$I$4:$O$109,4,FALSE)+VLOOKUP(D56,'[15]Andel og antal'!$I$4:$O$109,5,FALSE)+VLOOKUP(D56,'[15]Andel og antal'!$I$4:$O$109,6,FALSE))</f>
        <v>0.94715447154471544</v>
      </c>
      <c r="Q56" s="13">
        <f>VLOOKUP(D56,'[15]Andel og antal'!$I$4:$O$109,5,FALSE)/(VLOOKUP(D56,'[15]Andel og antal'!$I$4:$O$109,4,FALSE)+VLOOKUP(D56,'[15]Andel og antal'!$I$4:$O$109,5,FALSE)+VLOOKUP(D56,'[15]Andel og antal'!$I$4:$O$109,6,FALSE))</f>
        <v>3.6585365853658534E-2</v>
      </c>
      <c r="R56" s="13">
        <f>VLOOKUP(D56,'[15]Andel og antal'!$I$4:$O$109,6,FALSE)/(VLOOKUP(D56,'[15]Andel og antal'!$I$4:$O$109,4,FALSE)+VLOOKUP(D56,'[15]Andel og antal'!$I$4:$O$109,5,FALSE)+VLOOKUP(D56,'[15]Andel og antal'!$I$4:$O$109,6,FALSE))</f>
        <v>1.6260162601626018E-2</v>
      </c>
      <c r="S56" s="7">
        <f>VLOOKUP(D56,'[16]Samtlige nøgletal'!$K$3:$M$106,2,FALSE)</f>
        <v>389</v>
      </c>
      <c r="T56" s="7">
        <f>VLOOKUP(D56,'[16]Samtlige nøgletal'!$K$3:$M$106,3,FALSE)</f>
        <v>31</v>
      </c>
      <c r="U56" s="4"/>
      <c r="V56" s="16"/>
      <c r="W56" s="16"/>
    </row>
    <row r="57" spans="1:23" s="8" customFormat="1" x14ac:dyDescent="0.25">
      <c r="A57" s="7" t="s">
        <v>5</v>
      </c>
      <c r="B57" s="21" t="s">
        <v>7</v>
      </c>
      <c r="C57" s="22" t="s">
        <v>36</v>
      </c>
      <c r="D57" s="23">
        <v>1250</v>
      </c>
      <c r="E57" s="15">
        <f>VLOOKUP(D57,[12]_SKP3!$C$1:$F$120,4,FALSE)</f>
        <v>1.9560000000000001E-2</v>
      </c>
      <c r="F57" s="6">
        <f>VLOOKUP(D57,'[13]Dimensionering 2025'!$A$7:$F$102,6,FALSE)</f>
        <v>1.8402667291666664E-2</v>
      </c>
      <c r="G57" s="18">
        <f>VLOOKUP(C57,[14]Tilgang!$G$4:$K$105,5,FALSE)</f>
        <v>95</v>
      </c>
      <c r="H57" s="9">
        <f>VLOOKUP(D57,'[15]Andel og antal'!$Q$4:$W$109,4,FALSE)</f>
        <v>0.90196078431372551</v>
      </c>
      <c r="I57" s="9"/>
      <c r="J57" s="9"/>
      <c r="K57" s="9">
        <f>VLOOKUP(D57,'[15]Andel og antal'!$Q$4:$W$109,2,FALSE)+VLOOKUP(D57,'[15]Andel og antal'!$Q$4:$W$109,3,FALSE)</f>
        <v>8.8235294117647065E-2</v>
      </c>
      <c r="L57" s="11">
        <f>VLOOKUP(D57,'[15]Andel og antal'!$I$4:$O$109,4,FALSE)</f>
        <v>92</v>
      </c>
      <c r="M57" s="11"/>
      <c r="N57" s="11"/>
      <c r="O57" s="11">
        <f>VLOOKUP(D57,'[15]Andel og antal'!$I$4:$O$109,2,FALSE)+VLOOKUP(D57,'[15]Andel og antal'!$I$4:$O$109,3,FALSE)</f>
        <v>9</v>
      </c>
      <c r="P57" s="13">
        <f>VLOOKUP(D57,'[15]Andel og antal'!$I$4:$O$109,4,FALSE)/(VLOOKUP(D57,'[15]Andel og antal'!$I$4:$O$109,4,FALSE)+VLOOKUP(D57,'[15]Andel og antal'!$I$4:$O$109,5,FALSE)+VLOOKUP(D57,'[15]Andel og antal'!$I$4:$O$109,6,FALSE))</f>
        <v>0.989247311827957</v>
      </c>
      <c r="Q57" s="13"/>
      <c r="R57" s="13"/>
      <c r="S57" s="7">
        <f>VLOOKUP(D57,'[16]Samtlige nøgletal'!$K$3:$M$106,2,FALSE)</f>
        <v>180</v>
      </c>
      <c r="T57" s="7">
        <f>VLOOKUP(D57,'[16]Samtlige nøgletal'!$K$3:$M$106,3,FALSE)</f>
        <v>5</v>
      </c>
      <c r="U57" s="4"/>
      <c r="V57" s="16"/>
      <c r="W57" s="16"/>
    </row>
    <row r="58" spans="1:23" s="8" customFormat="1" x14ac:dyDescent="0.25">
      <c r="A58" s="7" t="s">
        <v>5</v>
      </c>
      <c r="B58" s="21" t="s">
        <v>7</v>
      </c>
      <c r="C58" s="22" t="s">
        <v>170</v>
      </c>
      <c r="D58" s="23">
        <v>1912</v>
      </c>
      <c r="E58" s="15">
        <f>VLOOKUP(D58,[12]_SKP3!$C$1:$F$120,4,FALSE)</f>
        <v>4.6859999999999999E-2</v>
      </c>
      <c r="F58" s="6">
        <f>VLOOKUP(D58,'[13]Dimensionering 2025'!$A$7:$F$102,6,FALSE)</f>
        <v>2.9077520431803165E-2</v>
      </c>
      <c r="G58" s="18">
        <f>VLOOKUP(C58,[14]Tilgang!$G$4:$K$105,5,FALSE)</f>
        <v>2327</v>
      </c>
      <c r="H58" s="9">
        <f>VLOOKUP(D58,'[15]Andel og antal'!$Q$4:$W$109,4,FALSE)</f>
        <v>0.43755346449957228</v>
      </c>
      <c r="I58" s="9">
        <f>VLOOKUP(D58,'[15]Andel og antal'!$Q$4:$W$109,5,FALSE)</f>
        <v>6.4585115483319078E-2</v>
      </c>
      <c r="J58" s="9">
        <f>VLOOKUP(D58,'[15]Andel og antal'!$Q$4:$W$109,6,FALSE)</f>
        <v>1.8819503849443968E-2</v>
      </c>
      <c r="K58" s="9">
        <f>VLOOKUP(D58,'[15]Andel og antal'!$Q$4:$W$109,2,FALSE)+VLOOKUP(D58,'[15]Andel og antal'!$Q$4:$W$109,3,FALSE)</f>
        <v>0.47904191616766467</v>
      </c>
      <c r="L58" s="11">
        <f>VLOOKUP(D58,'[15]Andel og antal'!$I$4:$O$109,4,FALSE)</f>
        <v>1023</v>
      </c>
      <c r="M58" s="11">
        <f>VLOOKUP(D58,'[15]Andel og antal'!$I$4:$O$109,5,FALSE)</f>
        <v>151</v>
      </c>
      <c r="N58" s="11">
        <f>VLOOKUP(D58,'[15]Andel og antal'!$I$4:$O$109,6,FALSE)</f>
        <v>44</v>
      </c>
      <c r="O58" s="11">
        <f>VLOOKUP(D58,'[15]Andel og antal'!$I$4:$O$109,2,FALSE)+VLOOKUP(D58,'[15]Andel og antal'!$I$4:$O$109,3,FALSE)</f>
        <v>1120</v>
      </c>
      <c r="P58" s="13">
        <f>VLOOKUP(D58,'[15]Andel og antal'!$I$4:$O$109,4,FALSE)/(VLOOKUP(D58,'[15]Andel og antal'!$I$4:$O$109,4,FALSE)+VLOOKUP(D58,'[15]Andel og antal'!$I$4:$O$109,5,FALSE)+VLOOKUP(D58,'[15]Andel og antal'!$I$4:$O$109,6,FALSE))</f>
        <v>0.83990147783251234</v>
      </c>
      <c r="Q58" s="13">
        <f>VLOOKUP(D58,'[15]Andel og antal'!$I$4:$O$109,5,FALSE)/(VLOOKUP(D58,'[15]Andel og antal'!$I$4:$O$109,4,FALSE)+VLOOKUP(D58,'[15]Andel og antal'!$I$4:$O$109,5,FALSE)+VLOOKUP(D58,'[15]Andel og antal'!$I$4:$O$109,6,FALSE))</f>
        <v>0.12397372742200329</v>
      </c>
      <c r="R58" s="13">
        <f>VLOOKUP(D58,'[15]Andel og antal'!$I$4:$O$109,6,FALSE)/(VLOOKUP(D58,'[15]Andel og antal'!$I$4:$O$109,4,FALSE)+VLOOKUP(D58,'[15]Andel og antal'!$I$4:$O$109,5,FALSE)+VLOOKUP(D58,'[15]Andel og antal'!$I$4:$O$109,6,FALSE))</f>
        <v>3.6124794745484398E-2</v>
      </c>
      <c r="S58" s="7">
        <f>VLOOKUP(D58,'[16]Samtlige nøgletal'!$K$3:$M$106,2,FALSE)</f>
        <v>2877</v>
      </c>
      <c r="T58" s="7">
        <f>VLOOKUP(D58,'[16]Samtlige nøgletal'!$K$3:$M$106,3,FALSE)</f>
        <v>274</v>
      </c>
      <c r="U58" s="4"/>
      <c r="V58" s="16"/>
      <c r="W58" s="16"/>
    </row>
    <row r="59" spans="1:23" s="8" customFormat="1" x14ac:dyDescent="0.25">
      <c r="A59" s="7" t="s">
        <v>7</v>
      </c>
      <c r="B59" s="21" t="s">
        <v>7</v>
      </c>
      <c r="C59" s="22" t="s">
        <v>78</v>
      </c>
      <c r="D59" s="23">
        <v>1790</v>
      </c>
      <c r="E59" s="15">
        <f>VLOOKUP(D59,[12]_SKP3!$C$1:$F$120,4,FALSE)</f>
        <v>0.23163</v>
      </c>
      <c r="F59" s="6">
        <f>VLOOKUP(D59,'[13]Dimensionering 2025'!$A$7:$F$102,6,FALSE)</f>
        <v>6.0311114067164176E-2</v>
      </c>
      <c r="G59" s="18">
        <f>VLOOKUP(C59,[14]Tilgang!$G$4:$K$105,5,FALSE)</f>
        <v>108</v>
      </c>
      <c r="H59" s="9">
        <f>VLOOKUP(D59,'[15]Andel og antal'!$Q$4:$W$109,4,FALSE)</f>
        <v>0.38383838383838381</v>
      </c>
      <c r="I59" s="9">
        <f>VLOOKUP(D59,'[15]Andel og antal'!$Q$4:$W$109,5,FALSE)</f>
        <v>0.37373737373737376</v>
      </c>
      <c r="J59" s="9"/>
      <c r="K59" s="9">
        <f>VLOOKUP(D59,'[15]Andel og antal'!$Q$4:$W$109,2,FALSE)+VLOOKUP(D59,'[15]Andel og antal'!$Q$4:$W$109,3,FALSE)</f>
        <v>0.23232323232323232</v>
      </c>
      <c r="L59" s="11">
        <f>VLOOKUP(D59,'[15]Andel og antal'!$I$4:$O$109,4,FALSE)</f>
        <v>38</v>
      </c>
      <c r="M59" s="11">
        <f>VLOOKUP(D59,'[15]Andel og antal'!$I$4:$O$109,5,FALSE)</f>
        <v>37</v>
      </c>
      <c r="N59" s="11"/>
      <c r="O59" s="11">
        <f>VLOOKUP(D59,'[15]Andel og antal'!$I$4:$O$109,2,FALSE)+VLOOKUP(D59,'[15]Andel og antal'!$I$4:$O$109,3,FALSE)</f>
        <v>23</v>
      </c>
      <c r="P59" s="13">
        <f>VLOOKUP(D59,'[15]Andel og antal'!$I$4:$O$109,4,FALSE)/(VLOOKUP(D59,'[15]Andel og antal'!$I$4:$O$109,4,FALSE)+VLOOKUP(D59,'[15]Andel og antal'!$I$4:$O$109,5,FALSE)+VLOOKUP(D59,'[15]Andel og antal'!$I$4:$O$109,6,FALSE))</f>
        <v>0.5</v>
      </c>
      <c r="Q59" s="13">
        <f>VLOOKUP(D59,'[15]Andel og antal'!$I$4:$O$109,5,FALSE)/(VLOOKUP(D59,'[15]Andel og antal'!$I$4:$O$109,4,FALSE)+VLOOKUP(D59,'[15]Andel og antal'!$I$4:$O$109,5,FALSE)+VLOOKUP(D59,'[15]Andel og antal'!$I$4:$O$109,6,FALSE))</f>
        <v>0.48684210526315791</v>
      </c>
      <c r="R59" s="13"/>
      <c r="S59" s="7">
        <f>VLOOKUP(D59,'[16]Samtlige nøgletal'!$K$3:$M$106,2,FALSE)</f>
        <v>77</v>
      </c>
      <c r="T59" s="7">
        <f>VLOOKUP(D59,'[16]Samtlige nøgletal'!$K$3:$M$106,3,FALSE)</f>
        <v>62</v>
      </c>
      <c r="U59" s="4"/>
      <c r="V59" s="16"/>
      <c r="W59" s="16"/>
    </row>
    <row r="60" spans="1:23" s="8" customFormat="1" x14ac:dyDescent="0.25">
      <c r="A60" s="7" t="s">
        <v>5</v>
      </c>
      <c r="B60" s="21" t="s">
        <v>5</v>
      </c>
      <c r="C60" s="22" t="s">
        <v>37</v>
      </c>
      <c r="D60" s="23">
        <v>384</v>
      </c>
      <c r="E60" s="15">
        <f>VLOOKUP(D60,[12]_SKP3!$C$1:$F$120,4,FALSE)</f>
        <v>0</v>
      </c>
      <c r="F60" s="6">
        <f>VLOOKUP(D60,'[13]Dimensionering 2025'!$A$7:$F$102,6,FALSE)</f>
        <v>1.650432892857143E-2</v>
      </c>
      <c r="G60" s="18">
        <f>VLOOKUP(C60,[14]Tilgang!$G$4:$K$105,5,FALSE)</f>
        <v>11</v>
      </c>
      <c r="H60" s="9">
        <f>VLOOKUP(D60,'[15]Andel og antal'!$Q$4:$W$109,4,FALSE)</f>
        <v>1</v>
      </c>
      <c r="I60" s="9"/>
      <c r="J60" s="9"/>
      <c r="K60" s="9"/>
      <c r="L60" s="11">
        <f>VLOOKUP(D60,'[15]Andel og antal'!$I$4:$O$109,4,FALSE)</f>
        <v>9</v>
      </c>
      <c r="M60" s="11"/>
      <c r="N60" s="11"/>
      <c r="O60" s="11"/>
      <c r="P60" s="13">
        <f>VLOOKUP(D60,'[15]Andel og antal'!$I$4:$O$109,4,FALSE)/(VLOOKUP(D60,'[15]Andel og antal'!$I$4:$O$109,4,FALSE)+VLOOKUP(D60,'[15]Andel og antal'!$I$4:$O$109,5,FALSE)+VLOOKUP(D60,'[15]Andel og antal'!$I$4:$O$109,6,FALSE))</f>
        <v>1</v>
      </c>
      <c r="Q60" s="13"/>
      <c r="R60" s="13"/>
      <c r="S60" s="7">
        <f>VLOOKUP(D60,'[16]Samtlige nøgletal'!$K$3:$M$106,2,FALSE)</f>
        <v>37</v>
      </c>
      <c r="T60" s="7"/>
      <c r="U60" s="4"/>
      <c r="V60" s="16"/>
      <c r="W60" s="16"/>
    </row>
    <row r="61" spans="1:23" s="8" customFormat="1" x14ac:dyDescent="0.25">
      <c r="A61" s="7" t="s">
        <v>5</v>
      </c>
      <c r="B61" s="21" t="s">
        <v>7</v>
      </c>
      <c r="C61" s="22" t="s">
        <v>38</v>
      </c>
      <c r="D61" s="23">
        <v>1180</v>
      </c>
      <c r="E61" s="15">
        <f>VLOOKUP(D61,[12]_SKP3!$C$1:$F$120,4,FALSE)</f>
        <v>2.1610000000000001E-2</v>
      </c>
      <c r="F61" s="6">
        <f>VLOOKUP(D61,'[13]Dimensionering 2025'!$A$7:$F$102,6,FALSE)</f>
        <v>1.5452825064102563E-2</v>
      </c>
      <c r="G61" s="18">
        <f>VLOOKUP(C61,[14]Tilgang!$G$4:$K$105,5,FALSE)</f>
        <v>121</v>
      </c>
      <c r="H61" s="9">
        <f>VLOOKUP(D61,'[15]Andel og antal'!$Q$4:$W$109,4,FALSE)</f>
        <v>0.70454545454545459</v>
      </c>
      <c r="I61" s="9">
        <f>VLOOKUP(D61,'[15]Andel og antal'!$Q$4:$W$109,5,FALSE)</f>
        <v>0.10227272727272728</v>
      </c>
      <c r="J61" s="9"/>
      <c r="K61" s="9">
        <f>VLOOKUP(D61,'[15]Andel og antal'!$Q$4:$W$109,2,FALSE)+VLOOKUP(D61,'[15]Andel og antal'!$Q$4:$W$109,3,FALSE)</f>
        <v>0.19318181818181818</v>
      </c>
      <c r="L61" s="11">
        <f>VLOOKUP(D61,'[15]Andel og antal'!$I$4:$O$109,4,FALSE)</f>
        <v>62</v>
      </c>
      <c r="M61" s="11">
        <f>VLOOKUP(D61,'[15]Andel og antal'!$I$4:$O$109,5,FALSE)</f>
        <v>9</v>
      </c>
      <c r="N61" s="11"/>
      <c r="O61" s="11">
        <f>VLOOKUP(D61,'[15]Andel og antal'!$I$4:$O$109,2,FALSE)+VLOOKUP(D61,'[15]Andel og antal'!$I$4:$O$109,3,FALSE)</f>
        <v>17</v>
      </c>
      <c r="P61" s="13">
        <f>VLOOKUP(D61,'[15]Andel og antal'!$I$4:$O$109,4,FALSE)/(VLOOKUP(D61,'[15]Andel og antal'!$I$4:$O$109,4,FALSE)+VLOOKUP(D61,'[15]Andel og antal'!$I$4:$O$109,5,FALSE)+VLOOKUP(D61,'[15]Andel og antal'!$I$4:$O$109,6,FALSE))</f>
        <v>0.87323943661971826</v>
      </c>
      <c r="Q61" s="13">
        <f>VLOOKUP(D61,'[15]Andel og antal'!$I$4:$O$109,5,FALSE)/(VLOOKUP(D61,'[15]Andel og antal'!$I$4:$O$109,4,FALSE)+VLOOKUP(D61,'[15]Andel og antal'!$I$4:$O$109,5,FALSE)+VLOOKUP(D61,'[15]Andel og antal'!$I$4:$O$109,6,FALSE))</f>
        <v>0.12676056338028169</v>
      </c>
      <c r="R61" s="13"/>
      <c r="S61" s="7">
        <f>VLOOKUP(D61,'[16]Samtlige nøgletal'!$K$3:$M$106,2,FALSE)</f>
        <v>109</v>
      </c>
      <c r="T61" s="7">
        <f>VLOOKUP(D61,'[16]Samtlige nøgletal'!$K$3:$M$106,3,FALSE)</f>
        <v>8</v>
      </c>
      <c r="U61" s="4"/>
      <c r="V61" s="16"/>
      <c r="W61" s="16"/>
    </row>
    <row r="62" spans="1:23" s="8" customFormat="1" x14ac:dyDescent="0.25">
      <c r="A62" s="7" t="s">
        <v>5</v>
      </c>
      <c r="B62" s="21" t="s">
        <v>7</v>
      </c>
      <c r="C62" s="22" t="s">
        <v>123</v>
      </c>
      <c r="D62" s="23">
        <v>1565</v>
      </c>
      <c r="E62" s="15">
        <f>VLOOKUP(D62,[12]_SKP3!$C$1:$F$120,4,FALSE)</f>
        <v>6.1089999999999998E-2</v>
      </c>
      <c r="F62" s="6">
        <f>VLOOKUP(D62,'[13]Dimensionering 2025'!$A$7:$F$102,6,FALSE)</f>
        <v>4.8185060504434579E-2</v>
      </c>
      <c r="G62" s="18">
        <f>VLOOKUP(C62,[14]Tilgang!$G$4:$K$105,5,FALSE)</f>
        <v>450</v>
      </c>
      <c r="H62" s="9">
        <f>VLOOKUP(D62,'[15]Andel og antal'!$Q$4:$W$109,4,FALSE)</f>
        <v>0.81609195402298851</v>
      </c>
      <c r="I62" s="9">
        <f>VLOOKUP(D62,'[15]Andel og antal'!$Q$4:$W$109,5,FALSE)</f>
        <v>2.9885057471264367E-2</v>
      </c>
      <c r="J62" s="9">
        <f>VLOOKUP(D62,'[15]Andel og antal'!$Q$4:$W$109,6,FALSE)</f>
        <v>9.1954022988505746E-3</v>
      </c>
      <c r="K62" s="9">
        <f>VLOOKUP(D62,'[15]Andel og antal'!$Q$4:$W$109,2,FALSE)+VLOOKUP(D62,'[15]Andel og antal'!$Q$4:$W$109,3,FALSE)</f>
        <v>0.14482758620689656</v>
      </c>
      <c r="L62" s="11">
        <f>VLOOKUP(D62,'[15]Andel og antal'!$I$4:$O$109,4,FALSE)</f>
        <v>355</v>
      </c>
      <c r="M62" s="11">
        <f>VLOOKUP(D62,'[15]Andel og antal'!$I$4:$O$109,5,FALSE)</f>
        <v>13</v>
      </c>
      <c r="N62" s="11">
        <f>VLOOKUP(D62,'[15]Andel og antal'!$I$4:$O$109,6,FALSE)</f>
        <v>4</v>
      </c>
      <c r="O62" s="11">
        <f>VLOOKUP(D62,'[15]Andel og antal'!$I$4:$O$109,2,FALSE)+VLOOKUP(D62,'[15]Andel og antal'!$I$4:$O$109,3,FALSE)</f>
        <v>63</v>
      </c>
      <c r="P62" s="13">
        <f>VLOOKUP(D62,'[15]Andel og antal'!$I$4:$O$109,4,FALSE)/(VLOOKUP(D62,'[15]Andel og antal'!$I$4:$O$109,4,FALSE)+VLOOKUP(D62,'[15]Andel og antal'!$I$4:$O$109,5,FALSE)+VLOOKUP(D62,'[15]Andel og antal'!$I$4:$O$109,6,FALSE))</f>
        <v>0.95430107526881724</v>
      </c>
      <c r="Q62" s="13">
        <f>VLOOKUP(D62,'[15]Andel og antal'!$I$4:$O$109,5,FALSE)/(VLOOKUP(D62,'[15]Andel og antal'!$I$4:$O$109,4,FALSE)+VLOOKUP(D62,'[15]Andel og antal'!$I$4:$O$109,5,FALSE)+VLOOKUP(D62,'[15]Andel og antal'!$I$4:$O$109,6,FALSE))</f>
        <v>3.4946236559139782E-2</v>
      </c>
      <c r="R62" s="13">
        <f>VLOOKUP(D62,'[15]Andel og antal'!$I$4:$O$109,6,FALSE)/(VLOOKUP(D62,'[15]Andel og antal'!$I$4:$O$109,4,FALSE)+VLOOKUP(D62,'[15]Andel og antal'!$I$4:$O$109,5,FALSE)+VLOOKUP(D62,'[15]Andel og antal'!$I$4:$O$109,6,FALSE))</f>
        <v>1.0752688172043012E-2</v>
      </c>
      <c r="S62" s="7">
        <f>VLOOKUP(D62,'[16]Samtlige nøgletal'!$K$3:$M$106,2,FALSE)</f>
        <v>559</v>
      </c>
      <c r="T62" s="7">
        <f>VLOOKUP(D62,'[16]Samtlige nøgletal'!$K$3:$M$106,3,FALSE)</f>
        <v>44</v>
      </c>
      <c r="U62" s="4"/>
      <c r="V62" s="16"/>
      <c r="W62" s="16"/>
    </row>
    <row r="63" spans="1:23" s="8" customFormat="1" x14ac:dyDescent="0.25">
      <c r="A63" s="7" t="s">
        <v>5</v>
      </c>
      <c r="B63" s="21" t="s">
        <v>5</v>
      </c>
      <c r="C63" s="22" t="s">
        <v>39</v>
      </c>
      <c r="D63" s="23">
        <v>16</v>
      </c>
      <c r="E63" s="15">
        <f>VLOOKUP(D63,[12]_SKP3!$C$1:$F$120,4,FALSE)</f>
        <v>6.4000000000000005E-4</v>
      </c>
      <c r="F63" s="6">
        <f>VLOOKUP(D63,'[13]Dimensionering 2025'!$A$7:$F$102,6,FALSE)</f>
        <v>1.7746492404438961E-2</v>
      </c>
      <c r="G63" s="18">
        <f>VLOOKUP(C63,[14]Tilgang!$G$4:$K$105,5,FALSE)</f>
        <v>1223</v>
      </c>
      <c r="H63" s="9">
        <f>VLOOKUP(D63,'[15]Andel og antal'!$Q$4:$W$109,4,FALSE)</f>
        <v>0.83979328165374678</v>
      </c>
      <c r="I63" s="9"/>
      <c r="J63" s="9">
        <f>VLOOKUP(D63,'[15]Andel og antal'!$Q$4:$W$109,6,FALSE)</f>
        <v>3.4453057708871662E-3</v>
      </c>
      <c r="K63" s="9">
        <f>VLOOKUP(D63,'[15]Andel og antal'!$Q$4:$W$109,2,FALSE)+VLOOKUP(D63,'[15]Andel og antal'!$Q$4:$W$109,3,FALSE)</f>
        <v>0.15676141257536608</v>
      </c>
      <c r="L63" s="11">
        <f>VLOOKUP(D63,'[15]Andel og antal'!$I$4:$O$109,4,FALSE)</f>
        <v>975</v>
      </c>
      <c r="M63" s="11"/>
      <c r="N63" s="11">
        <f>VLOOKUP(D63,'[15]Andel og antal'!$I$4:$O$109,6,FALSE)</f>
        <v>4</v>
      </c>
      <c r="O63" s="11">
        <f>VLOOKUP(D63,'[15]Andel og antal'!$I$4:$O$109,2,FALSE)+VLOOKUP(D63,'[15]Andel og antal'!$I$4:$O$109,3,FALSE)</f>
        <v>182</v>
      </c>
      <c r="P63" s="13">
        <f>VLOOKUP(D63,'[15]Andel og antal'!$I$4:$O$109,4,FALSE)/(VLOOKUP(D63,'[15]Andel og antal'!$I$4:$O$109,4,FALSE)+VLOOKUP(D63,'[15]Andel og antal'!$I$4:$O$109,5,FALSE)+VLOOKUP(D63,'[15]Andel og antal'!$I$4:$O$109,6,FALSE))</f>
        <v>0.99591419816138915</v>
      </c>
      <c r="Q63" s="13"/>
      <c r="R63" s="13">
        <f>VLOOKUP(D63,'[15]Andel og antal'!$I$4:$O$109,6,FALSE)/(VLOOKUP(D63,'[15]Andel og antal'!$I$4:$O$109,4,FALSE)+VLOOKUP(D63,'[15]Andel og antal'!$I$4:$O$109,5,FALSE)+VLOOKUP(D63,'[15]Andel og antal'!$I$4:$O$109,6,FALSE))</f>
        <v>4.0858018386108275E-3</v>
      </c>
      <c r="S63" s="7">
        <f>VLOOKUP(D63,'[16]Samtlige nøgletal'!$K$3:$M$106,2,FALSE)</f>
        <v>2220</v>
      </c>
      <c r="T63" s="7"/>
      <c r="U63" s="4"/>
      <c r="V63" s="16"/>
      <c r="W63" s="16"/>
    </row>
    <row r="64" spans="1:23" s="8" customFormat="1" x14ac:dyDescent="0.25">
      <c r="A64" s="7" t="s">
        <v>5</v>
      </c>
      <c r="B64" s="21" t="s">
        <v>7</v>
      </c>
      <c r="C64" s="22" t="s">
        <v>40</v>
      </c>
      <c r="D64" s="23">
        <v>93</v>
      </c>
      <c r="E64" s="15">
        <f>VLOOKUP(D64,[12]_SKP3!$C$1:$F$120,4,FALSE)</f>
        <v>1.141E-2</v>
      </c>
      <c r="F64" s="6">
        <f>VLOOKUP(D64,'[13]Dimensionering 2025'!$A$7:$F$102,6,FALSE)</f>
        <v>2.3323544525547444E-2</v>
      </c>
      <c r="G64" s="18">
        <f>VLOOKUP(C64,[14]Tilgang!$G$4:$K$105,5,FALSE)</f>
        <v>144</v>
      </c>
      <c r="H64" s="9">
        <f>VLOOKUP(D64,'[15]Andel og antal'!$Q$4:$W$109,4,FALSE)</f>
        <v>0.84</v>
      </c>
      <c r="I64" s="9"/>
      <c r="J64" s="9"/>
      <c r="K64" s="9">
        <f>VLOOKUP(D64,'[15]Andel og antal'!$Q$4:$W$109,2,FALSE)+VLOOKUP(D64,'[15]Andel og antal'!$Q$4:$W$109,3,FALSE)</f>
        <v>0.16</v>
      </c>
      <c r="L64" s="11">
        <f>VLOOKUP(D64,'[15]Andel og antal'!$I$4:$O$109,4,FALSE)</f>
        <v>105</v>
      </c>
      <c r="M64" s="11"/>
      <c r="N64" s="11"/>
      <c r="O64" s="11">
        <f>VLOOKUP(D64,'[15]Andel og antal'!$I$4:$O$109,2,FALSE)+VLOOKUP(D64,'[15]Andel og antal'!$I$4:$O$109,3,FALSE)</f>
        <v>20</v>
      </c>
      <c r="P64" s="13">
        <f>VLOOKUP(D64,'[15]Andel og antal'!$I$4:$O$109,4,FALSE)/(VLOOKUP(D64,'[15]Andel og antal'!$I$4:$O$109,4,FALSE)+VLOOKUP(D64,'[15]Andel og antal'!$I$4:$O$109,5,FALSE)+VLOOKUP(D64,'[15]Andel og antal'!$I$4:$O$109,6,FALSE))</f>
        <v>1</v>
      </c>
      <c r="Q64" s="13"/>
      <c r="R64" s="13"/>
      <c r="S64" s="7">
        <f>VLOOKUP(D64,'[16]Samtlige nøgletal'!$K$3:$M$106,2,FALSE)</f>
        <v>245</v>
      </c>
      <c r="T64" s="7">
        <f>VLOOKUP(D64,'[16]Samtlige nøgletal'!$K$3:$M$106,3,FALSE)</f>
        <v>17</v>
      </c>
      <c r="U64" s="4"/>
      <c r="V64" s="16"/>
      <c r="W64" s="16"/>
    </row>
    <row r="65" spans="1:23" s="8" customFormat="1" x14ac:dyDescent="0.25">
      <c r="A65" s="7" t="s">
        <v>5</v>
      </c>
      <c r="B65" s="21" t="s">
        <v>5</v>
      </c>
      <c r="C65" s="22" t="s">
        <v>41</v>
      </c>
      <c r="D65" s="23">
        <v>1255</v>
      </c>
      <c r="E65" s="15">
        <f>VLOOKUP(D65,[12]_SKP3!$C$1:$F$120,4,FALSE)</f>
        <v>0</v>
      </c>
      <c r="F65" s="6">
        <f>VLOOKUP(D65,'[13]Dimensionering 2025'!$A$7:$F$102,6,FALSE)</f>
        <v>1.7235554568965517E-2</v>
      </c>
      <c r="G65" s="18">
        <f>VLOOKUP(C65,[14]Tilgang!$G$4:$K$105,5,FALSE)</f>
        <v>38</v>
      </c>
      <c r="H65" s="9">
        <f>VLOOKUP(D65,'[15]Andel og antal'!$Q$4:$W$109,4,FALSE)</f>
        <v>0.41666666666666669</v>
      </c>
      <c r="I65" s="9"/>
      <c r="J65" s="9"/>
      <c r="K65" s="9">
        <f>VLOOKUP(D65,'[15]Andel og antal'!$Q$4:$W$109,2,FALSE)+VLOOKUP(D65,'[15]Andel og antal'!$Q$4:$W$109,3,FALSE)</f>
        <v>0.5</v>
      </c>
      <c r="L65" s="11">
        <f>VLOOKUP(D65,'[15]Andel og antal'!$I$4:$O$109,4,FALSE)</f>
        <v>5</v>
      </c>
      <c r="M65" s="11"/>
      <c r="N65" s="11"/>
      <c r="O65" s="11">
        <f>VLOOKUP(D65,'[15]Andel og antal'!$I$4:$O$109,2,FALSE)+VLOOKUP(D65,'[15]Andel og antal'!$I$4:$O$109,3,FALSE)</f>
        <v>6</v>
      </c>
      <c r="P65" s="13">
        <f>VLOOKUP(D65,'[15]Andel og antal'!$I$4:$O$109,4,FALSE)/(VLOOKUP(D65,'[15]Andel og antal'!$I$4:$O$109,4,FALSE)+VLOOKUP(D65,'[15]Andel og antal'!$I$4:$O$109,5,FALSE)+VLOOKUP(D65,'[15]Andel og antal'!$I$4:$O$109,6,FALSE))</f>
        <v>0.83333333333333337</v>
      </c>
      <c r="Q65" s="13"/>
      <c r="R65" s="13"/>
      <c r="S65" s="7">
        <f>VLOOKUP(D65,'[16]Samtlige nøgletal'!$K$3:$M$106,2,FALSE)</f>
        <v>49</v>
      </c>
      <c r="T65" s="7"/>
      <c r="U65" s="4"/>
      <c r="V65" s="16"/>
      <c r="W65" s="16"/>
    </row>
    <row r="66" spans="1:23" s="8" customFormat="1" x14ac:dyDescent="0.25">
      <c r="A66" s="7" t="s">
        <v>5</v>
      </c>
      <c r="B66" s="21" t="s">
        <v>5</v>
      </c>
      <c r="C66" s="22" t="s">
        <v>42</v>
      </c>
      <c r="D66" s="23">
        <v>1315</v>
      </c>
      <c r="E66" s="15">
        <f>VLOOKUP(D66,[12]_SKP3!$C$1:$F$120,4,FALSE)</f>
        <v>0</v>
      </c>
      <c r="F66" s="6">
        <f>VLOOKUP(D66,'[13]Dimensionering 2025'!$A$7:$F$102,6,FALSE)</f>
        <v>0</v>
      </c>
      <c r="G66" s="18">
        <f>VLOOKUP(C66,[14]Tilgang!$G$4:$K$105,5,FALSE)</f>
        <v>49</v>
      </c>
      <c r="H66" s="9">
        <f>VLOOKUP(D66,'[15]Andel og antal'!$Q$4:$W$109,4,FALSE)</f>
        <v>0.52631578947368418</v>
      </c>
      <c r="I66" s="9"/>
      <c r="J66" s="9">
        <f>VLOOKUP(D66,'[15]Andel og antal'!$Q$4:$W$109,6,FALSE)</f>
        <v>0.15789473684210525</v>
      </c>
      <c r="K66" s="9">
        <f>VLOOKUP(D66,'[15]Andel og antal'!$Q$4:$W$109,2,FALSE)+VLOOKUP(D66,'[15]Andel og antal'!$Q$4:$W$109,3,FALSE)</f>
        <v>0.31578947368421051</v>
      </c>
      <c r="L66" s="11">
        <f>VLOOKUP(D66,'[15]Andel og antal'!$I$4:$O$109,4,FALSE)</f>
        <v>20</v>
      </c>
      <c r="M66" s="11"/>
      <c r="N66" s="11">
        <f>VLOOKUP(D66,'[15]Andel og antal'!$I$4:$O$109,6,FALSE)</f>
        <v>6</v>
      </c>
      <c r="O66" s="11">
        <f>VLOOKUP(D66,'[15]Andel og antal'!$I$4:$O$109,2,FALSE)+VLOOKUP(D66,'[15]Andel og antal'!$I$4:$O$109,3,FALSE)</f>
        <v>12</v>
      </c>
      <c r="P66" s="13">
        <f>VLOOKUP(D66,'[15]Andel og antal'!$I$4:$O$109,4,FALSE)/(VLOOKUP(D66,'[15]Andel og antal'!$I$4:$O$109,4,FALSE)+VLOOKUP(D66,'[15]Andel og antal'!$I$4:$O$109,5,FALSE)+VLOOKUP(D66,'[15]Andel og antal'!$I$4:$O$109,6,FALSE))</f>
        <v>0.76923076923076927</v>
      </c>
      <c r="Q66" s="13"/>
      <c r="R66" s="13">
        <f>VLOOKUP(D66,'[15]Andel og antal'!$I$4:$O$109,6,FALSE)/(VLOOKUP(D66,'[15]Andel og antal'!$I$4:$O$109,4,FALSE)+VLOOKUP(D66,'[15]Andel og antal'!$I$4:$O$109,5,FALSE)+VLOOKUP(D66,'[15]Andel og antal'!$I$4:$O$109,6,FALSE))</f>
        <v>0.23076923076923078</v>
      </c>
      <c r="S66" s="7">
        <f>VLOOKUP(D66,'[16]Samtlige nøgletal'!$K$3:$M$106,2,FALSE)</f>
        <v>42</v>
      </c>
      <c r="T66" s="7"/>
      <c r="U66" s="4"/>
      <c r="V66" s="16"/>
      <c r="W66" s="16"/>
    </row>
    <row r="67" spans="1:23" s="8" customFormat="1" x14ac:dyDescent="0.25">
      <c r="A67" s="7" t="s">
        <v>5</v>
      </c>
      <c r="B67" s="21" t="s">
        <v>7</v>
      </c>
      <c r="C67" s="22" t="s">
        <v>117</v>
      </c>
      <c r="D67" s="23">
        <v>1415</v>
      </c>
      <c r="E67" s="15">
        <f>VLOOKUP(D67,[12]_SKP3!$C$1:$F$120,4,FALSE)</f>
        <v>6.6879999999999995E-2</v>
      </c>
      <c r="F67" s="6">
        <f>VLOOKUP(D67,'[13]Dimensionering 2025'!$A$7:$F$102,6,FALSE)</f>
        <v>2.3946271885245902E-2</v>
      </c>
      <c r="G67" s="18">
        <f>VLOOKUP(C67,[14]Tilgang!$G$4:$K$105,5,FALSE)</f>
        <v>112</v>
      </c>
      <c r="H67" s="9">
        <f>VLOOKUP(D67,'[15]Andel og antal'!$Q$4:$W$109,4,FALSE)</f>
        <v>0.68316831683168322</v>
      </c>
      <c r="I67" s="9">
        <f>VLOOKUP(D67,'[15]Andel og antal'!$Q$4:$W$109,5,FALSE)</f>
        <v>5.9405940594059403E-2</v>
      </c>
      <c r="J67" s="9"/>
      <c r="K67" s="9">
        <f>VLOOKUP(D67,'[15]Andel og antal'!$Q$4:$W$109,2,FALSE)+VLOOKUP(D67,'[15]Andel og antal'!$Q$4:$W$109,3,FALSE)</f>
        <v>0.22772277227722773</v>
      </c>
      <c r="L67" s="11">
        <f>VLOOKUP(D67,'[15]Andel og antal'!$I$4:$O$109,4,FALSE)</f>
        <v>69</v>
      </c>
      <c r="M67" s="11">
        <f>VLOOKUP(D67,'[15]Andel og antal'!$I$4:$O$109,5,FALSE)</f>
        <v>6</v>
      </c>
      <c r="N67" s="11"/>
      <c r="O67" s="11">
        <f>VLOOKUP(D67,'[15]Andel og antal'!$I$4:$O$109,2,FALSE)+VLOOKUP(D67,'[15]Andel og antal'!$I$4:$O$109,3,FALSE)</f>
        <v>23</v>
      </c>
      <c r="P67" s="13">
        <f>VLOOKUP(D67,'[15]Andel og antal'!$I$4:$O$109,4,FALSE)/(VLOOKUP(D67,'[15]Andel og antal'!$I$4:$O$109,4,FALSE)+VLOOKUP(D67,'[15]Andel og antal'!$I$4:$O$109,5,FALSE)+VLOOKUP(D67,'[15]Andel og antal'!$I$4:$O$109,6,FALSE))</f>
        <v>0.88461538461538458</v>
      </c>
      <c r="Q67" s="13">
        <f>VLOOKUP(D67,'[15]Andel og antal'!$I$4:$O$109,5,FALSE)/(VLOOKUP(D67,'[15]Andel og antal'!$I$4:$O$109,4,FALSE)+VLOOKUP(D67,'[15]Andel og antal'!$I$4:$O$109,5,FALSE)+VLOOKUP(D67,'[15]Andel og antal'!$I$4:$O$109,6,FALSE))</f>
        <v>7.6923076923076927E-2</v>
      </c>
      <c r="R67" s="13"/>
      <c r="S67" s="7">
        <f>VLOOKUP(D67,'[16]Samtlige nøgletal'!$K$3:$M$106,2,FALSE)</f>
        <v>133</v>
      </c>
      <c r="T67" s="7">
        <f>VLOOKUP(D67,'[16]Samtlige nøgletal'!$K$3:$M$106,3,FALSE)</f>
        <v>16</v>
      </c>
      <c r="U67" s="4"/>
      <c r="V67" s="16"/>
      <c r="W67" s="16"/>
    </row>
    <row r="68" spans="1:23" s="8" customFormat="1" x14ac:dyDescent="0.25">
      <c r="A68" s="7" t="s">
        <v>7</v>
      </c>
      <c r="B68" s="21" t="s">
        <v>7</v>
      </c>
      <c r="C68" s="22" t="s">
        <v>43</v>
      </c>
      <c r="D68" s="23">
        <v>1525</v>
      </c>
      <c r="E68" s="15">
        <f>VLOOKUP(D68,[12]_SKP3!$C$1:$F$120,4,FALSE)</f>
        <v>0.29902999999999996</v>
      </c>
      <c r="F68" s="6">
        <f>VLOOKUP(D68,'[13]Dimensionering 2025'!$A$7:$F$102,6,FALSE)</f>
        <v>0.15097887354651163</v>
      </c>
      <c r="G68" s="18">
        <f>VLOOKUP(C68,[14]Tilgang!$G$4:$K$105,5,FALSE)</f>
        <v>195</v>
      </c>
      <c r="H68" s="9">
        <f>VLOOKUP(D68,'[15]Andel og antal'!$Q$4:$W$109,4,FALSE)</f>
        <v>0.40243902439024393</v>
      </c>
      <c r="I68" s="9">
        <f>VLOOKUP(D68,'[15]Andel og antal'!$Q$4:$W$109,5,FALSE)</f>
        <v>0.47560975609756095</v>
      </c>
      <c r="J68" s="9"/>
      <c r="K68" s="9">
        <f>VLOOKUP(D68,'[15]Andel og antal'!$Q$4:$W$109,2,FALSE)+VLOOKUP(D68,'[15]Andel og antal'!$Q$4:$W$109,3,FALSE)</f>
        <v>0.11585365853658536</v>
      </c>
      <c r="L68" s="11">
        <f>VLOOKUP(D68,'[15]Andel og antal'!$I$4:$O$109,4,FALSE)</f>
        <v>66</v>
      </c>
      <c r="M68" s="11">
        <f>VLOOKUP(D68,'[15]Andel og antal'!$I$4:$O$109,5,FALSE)</f>
        <v>78</v>
      </c>
      <c r="N68" s="11"/>
      <c r="O68" s="11">
        <f>VLOOKUP(D68,'[15]Andel og antal'!$I$4:$O$109,2,FALSE)+VLOOKUP(D68,'[15]Andel og antal'!$I$4:$O$109,3,FALSE)</f>
        <v>19</v>
      </c>
      <c r="P68" s="13">
        <f>VLOOKUP(D68,'[15]Andel og antal'!$I$4:$O$109,4,FALSE)/(VLOOKUP(D68,'[15]Andel og antal'!$I$4:$O$109,4,FALSE)+VLOOKUP(D68,'[15]Andel og antal'!$I$4:$O$109,5,FALSE)+VLOOKUP(D68,'[15]Andel og antal'!$I$4:$O$109,6,FALSE))</f>
        <v>0.45517241379310347</v>
      </c>
      <c r="Q68" s="13">
        <f>VLOOKUP(D68,'[15]Andel og antal'!$I$4:$O$109,5,FALSE)/(VLOOKUP(D68,'[15]Andel og antal'!$I$4:$O$109,4,FALSE)+VLOOKUP(D68,'[15]Andel og antal'!$I$4:$O$109,5,FALSE)+VLOOKUP(D68,'[15]Andel og antal'!$I$4:$O$109,6,FALSE))</f>
        <v>0.53793103448275859</v>
      </c>
      <c r="R68" s="13"/>
      <c r="S68" s="7">
        <f>VLOOKUP(D68,'[16]Samtlige nøgletal'!$K$3:$M$106,2,FALSE)</f>
        <v>137</v>
      </c>
      <c r="T68" s="7">
        <f>VLOOKUP(D68,'[16]Samtlige nøgletal'!$K$3:$M$106,3,FALSE)</f>
        <v>99</v>
      </c>
      <c r="U68" s="4"/>
      <c r="V68" s="16"/>
      <c r="W68" s="16"/>
    </row>
    <row r="69" spans="1:23" s="8" customFormat="1" x14ac:dyDescent="0.25">
      <c r="A69" s="7" t="s">
        <v>5</v>
      </c>
      <c r="B69" s="21" t="s">
        <v>5</v>
      </c>
      <c r="C69" s="22" t="s">
        <v>44</v>
      </c>
      <c r="D69" s="23">
        <v>1640</v>
      </c>
      <c r="E69" s="15">
        <f>VLOOKUP(D69,[12]_SKP3!$C$1:$F$120,4,FALSE)</f>
        <v>0</v>
      </c>
      <c r="F69" s="6">
        <f>VLOOKUP(D69,'[13]Dimensionering 2025'!$A$7:$F$102,6,FALSE)</f>
        <v>2.2308003883495148E-2</v>
      </c>
      <c r="G69" s="18">
        <f>VLOOKUP(C69,[14]Tilgang!$G$4:$K$105,5,FALSE)</f>
        <v>110</v>
      </c>
      <c r="H69" s="9">
        <f>VLOOKUP(D69,'[15]Andel og antal'!$Q$4:$W$109,4,FALSE)</f>
        <v>0.32631578947368423</v>
      </c>
      <c r="I69" s="9"/>
      <c r="J69" s="9"/>
      <c r="K69" s="9">
        <f>VLOOKUP(D69,'[15]Andel og antal'!$Q$4:$W$109,2,FALSE)+VLOOKUP(D69,'[15]Andel og antal'!$Q$4:$W$109,3,FALSE)</f>
        <v>0.67368421052631589</v>
      </c>
      <c r="L69" s="11">
        <f>VLOOKUP(D69,'[15]Andel og antal'!$I$4:$O$109,4,FALSE)</f>
        <v>31</v>
      </c>
      <c r="M69" s="11"/>
      <c r="N69" s="11"/>
      <c r="O69" s="11">
        <f>VLOOKUP(D69,'[15]Andel og antal'!$I$4:$O$109,2,FALSE)+VLOOKUP(D69,'[15]Andel og antal'!$I$4:$O$109,3,FALSE)</f>
        <v>64</v>
      </c>
      <c r="P69" s="13">
        <f>VLOOKUP(D69,'[15]Andel og antal'!$I$4:$O$109,4,FALSE)/(VLOOKUP(D69,'[15]Andel og antal'!$I$4:$O$109,4,FALSE)+VLOOKUP(D69,'[15]Andel og antal'!$I$4:$O$109,5,FALSE)+VLOOKUP(D69,'[15]Andel og antal'!$I$4:$O$109,6,FALSE))</f>
        <v>1</v>
      </c>
      <c r="Q69" s="13"/>
      <c r="R69" s="13"/>
      <c r="S69" s="7">
        <f>VLOOKUP(D69,'[16]Samtlige nøgletal'!$K$3:$M$106,2,FALSE)</f>
        <v>161</v>
      </c>
      <c r="T69" s="7"/>
      <c r="U69" s="4"/>
      <c r="V69" s="16"/>
      <c r="W69" s="16"/>
    </row>
    <row r="70" spans="1:23" s="46" customFormat="1" x14ac:dyDescent="0.25">
      <c r="A70" s="34"/>
      <c r="B70" s="35"/>
      <c r="C70" s="36" t="s">
        <v>99</v>
      </c>
      <c r="D70" s="37">
        <v>1290</v>
      </c>
      <c r="E70" s="38"/>
      <c r="F70" s="39" t="e">
        <f>VLOOKUP(D70,'[13]Dimensionering 2025'!$A$7:$F$102,6,FALSE)</f>
        <v>#N/A</v>
      </c>
      <c r="G70" s="40" t="e">
        <f>VLOOKUP(C70,[14]Tilgang!$G$4:$K$105,5,FALSE)</f>
        <v>#N/A</v>
      </c>
      <c r="H70" s="41" t="e">
        <f>VLOOKUP(D70,'[15]Andel og antal'!$Q$4:$W$109,4,FALSE)</f>
        <v>#N/A</v>
      </c>
      <c r="I70" s="41" t="e">
        <f>VLOOKUP(D70,'[15]Andel og antal'!$Q$4:$W$109,5,FALSE)</f>
        <v>#N/A</v>
      </c>
      <c r="J70" s="41" t="e">
        <f>VLOOKUP(D70,'[15]Andel og antal'!$Q$4:$W$109,6,FALSE)</f>
        <v>#N/A</v>
      </c>
      <c r="K70" s="41" t="e">
        <f>VLOOKUP(D70,'[15]Andel og antal'!$Q$4:$W$109,2,FALSE)+VLOOKUP(D70,'[15]Andel og antal'!$Q$4:$W$109,3,FALSE)</f>
        <v>#N/A</v>
      </c>
      <c r="L70" s="42" t="e">
        <f>VLOOKUP(D70,'[15]Andel og antal'!$I$4:$O$109,4,FALSE)</f>
        <v>#N/A</v>
      </c>
      <c r="M70" s="42" t="e">
        <f>VLOOKUP(D70,'[15]Andel og antal'!$I$4:$O$109,5,FALSE)</f>
        <v>#N/A</v>
      </c>
      <c r="N70" s="42" t="e">
        <f>VLOOKUP(D70,'[15]Andel og antal'!$I$4:$O$109,6,FALSE)</f>
        <v>#N/A</v>
      </c>
      <c r="O70" s="42" t="e">
        <f>VLOOKUP(D70,'[15]Andel og antal'!$I$4:$O$109,2,FALSE)+VLOOKUP(D70,'[15]Andel og antal'!$I$4:$O$109,3,FALSE)</f>
        <v>#N/A</v>
      </c>
      <c r="P70" s="43" t="e">
        <f>VLOOKUP(D70,'[15]Andel og antal'!$I$4:$O$109,4,FALSE)/(VLOOKUP(D70,'[15]Andel og antal'!$I$4:$O$109,4,FALSE)+VLOOKUP(D70,'[15]Andel og antal'!$I$4:$O$109,5,FALSE)+VLOOKUP(D70,'[15]Andel og antal'!$I$4:$O$109,6,FALSE))</f>
        <v>#N/A</v>
      </c>
      <c r="Q70" s="43" t="e">
        <f>VLOOKUP(D70,'[15]Andel og antal'!$I$4:$O$109,5,FALSE)/(VLOOKUP(D70,'[15]Andel og antal'!$I$4:$O$109,4,FALSE)+VLOOKUP(D70,'[15]Andel og antal'!$I$4:$O$109,5,FALSE)+VLOOKUP(D70,'[15]Andel og antal'!$I$4:$O$109,6,FALSE))</f>
        <v>#N/A</v>
      </c>
      <c r="R70" s="43" t="e">
        <f>VLOOKUP(D70,'[15]Andel og antal'!$I$4:$O$109,6,FALSE)/(VLOOKUP(D70,'[15]Andel og antal'!$I$4:$O$109,4,FALSE)+VLOOKUP(D70,'[15]Andel og antal'!$I$4:$O$109,5,FALSE)+VLOOKUP(D70,'[15]Andel og antal'!$I$4:$O$109,6,FALSE))</f>
        <v>#N/A</v>
      </c>
      <c r="S70" s="34" t="e">
        <f>VLOOKUP(D70,'[16]Samtlige nøgletal'!$K$3:$M$106,2,FALSE)</f>
        <v>#N/A</v>
      </c>
      <c r="T70" s="34" t="e">
        <f>VLOOKUP(D70,'[16]Samtlige nøgletal'!$K$3:$M$106,3,FALSE)</f>
        <v>#N/A</v>
      </c>
      <c r="U70" s="44"/>
      <c r="V70" s="45"/>
      <c r="W70" s="45"/>
    </row>
    <row r="71" spans="1:23" s="46" customFormat="1" x14ac:dyDescent="0.25">
      <c r="A71" s="34"/>
      <c r="B71" s="35"/>
      <c r="C71" s="36" t="s">
        <v>101</v>
      </c>
      <c r="D71" s="37">
        <v>1310</v>
      </c>
      <c r="E71" s="38" t="e">
        <f>VLOOKUP(D71,[12]_SKP3!$C$1:$F$120,4,FALSE)</f>
        <v>#N/A</v>
      </c>
      <c r="F71" s="39" t="e">
        <f>VLOOKUP(D71,'[13]Dimensionering 2025'!$A$7:$F$102,6,FALSE)</f>
        <v>#N/A</v>
      </c>
      <c r="G71" s="40" t="e">
        <f>VLOOKUP(C71,[14]Tilgang!$G$4:$K$105,5,FALSE)</f>
        <v>#N/A</v>
      </c>
      <c r="H71" s="41" t="e">
        <f>VLOOKUP(D71,'[15]Andel og antal'!$Q$4:$W$109,4,FALSE)</f>
        <v>#N/A</v>
      </c>
      <c r="I71" s="41" t="e">
        <f>VLOOKUP(D71,'[15]Andel og antal'!$Q$4:$W$109,5,FALSE)</f>
        <v>#N/A</v>
      </c>
      <c r="J71" s="41" t="e">
        <f>VLOOKUP(D71,'[15]Andel og antal'!$Q$4:$W$109,6,FALSE)</f>
        <v>#N/A</v>
      </c>
      <c r="K71" s="41" t="e">
        <f>VLOOKUP(D71,'[15]Andel og antal'!$Q$4:$W$109,2,FALSE)+VLOOKUP(D71,'[15]Andel og antal'!$Q$4:$W$109,3,FALSE)</f>
        <v>#N/A</v>
      </c>
      <c r="L71" s="42" t="e">
        <f>VLOOKUP(D71,'[15]Andel og antal'!$I$4:$O$109,4,FALSE)</f>
        <v>#N/A</v>
      </c>
      <c r="M71" s="42" t="e">
        <f>VLOOKUP(D71,'[15]Andel og antal'!$I$4:$O$109,5,FALSE)</f>
        <v>#N/A</v>
      </c>
      <c r="N71" s="42" t="e">
        <f>VLOOKUP(D71,'[15]Andel og antal'!$I$4:$O$109,6,FALSE)</f>
        <v>#N/A</v>
      </c>
      <c r="O71" s="42" t="e">
        <f>VLOOKUP(D71,'[15]Andel og antal'!$I$4:$O$109,2,FALSE)+VLOOKUP(D71,'[15]Andel og antal'!$I$4:$O$109,3,FALSE)</f>
        <v>#N/A</v>
      </c>
      <c r="P71" s="43" t="e">
        <f>VLOOKUP(D71,'[15]Andel og antal'!$I$4:$O$109,4,FALSE)/(VLOOKUP(D71,'[15]Andel og antal'!$I$4:$O$109,4,FALSE)+VLOOKUP(D71,'[15]Andel og antal'!$I$4:$O$109,5,FALSE)+VLOOKUP(D71,'[15]Andel og antal'!$I$4:$O$109,6,FALSE))</f>
        <v>#N/A</v>
      </c>
      <c r="Q71" s="43" t="e">
        <f>VLOOKUP(D71,'[15]Andel og antal'!$I$4:$O$109,5,FALSE)/(VLOOKUP(D71,'[15]Andel og antal'!$I$4:$O$109,4,FALSE)+VLOOKUP(D71,'[15]Andel og antal'!$I$4:$O$109,5,FALSE)+VLOOKUP(D71,'[15]Andel og antal'!$I$4:$O$109,6,FALSE))</f>
        <v>#N/A</v>
      </c>
      <c r="R71" s="43" t="e">
        <f>VLOOKUP(D71,'[15]Andel og antal'!$I$4:$O$109,6,FALSE)/(VLOOKUP(D71,'[15]Andel og antal'!$I$4:$O$109,4,FALSE)+VLOOKUP(D71,'[15]Andel og antal'!$I$4:$O$109,5,FALSE)+VLOOKUP(D71,'[15]Andel og antal'!$I$4:$O$109,6,FALSE))</f>
        <v>#N/A</v>
      </c>
      <c r="S71" s="34" t="e">
        <f>VLOOKUP(D71,'[16]Samtlige nøgletal'!$K$3:$M$106,2,FALSE)</f>
        <v>#N/A</v>
      </c>
      <c r="T71" s="34" t="e">
        <f>VLOOKUP(D71,'[16]Samtlige nøgletal'!$K$3:$M$106,3,FALSE)</f>
        <v>#N/A</v>
      </c>
      <c r="U71" s="44"/>
      <c r="V71" s="45"/>
      <c r="W71" s="45"/>
    </row>
    <row r="72" spans="1:23" s="8" customFormat="1" x14ac:dyDescent="0.25">
      <c r="A72" s="7" t="s">
        <v>5</v>
      </c>
      <c r="B72" s="21" t="s">
        <v>7</v>
      </c>
      <c r="C72" s="22" t="s">
        <v>45</v>
      </c>
      <c r="D72" s="23">
        <v>1350</v>
      </c>
      <c r="E72" s="15">
        <f>VLOOKUP(D72,[12]_SKP3!$C$1:$F$120,4,FALSE)</f>
        <v>6.9099999999999995E-2</v>
      </c>
      <c r="F72" s="6">
        <f>VLOOKUP(D72,'[13]Dimensionering 2025'!$A$7:$F$102,6,FALSE)</f>
        <v>6.5065609158595661E-2</v>
      </c>
      <c r="G72" s="18">
        <f>VLOOKUP(C72,[14]Tilgang!$G$4:$K$105,5,FALSE)</f>
        <v>734</v>
      </c>
      <c r="H72" s="9">
        <f>VLOOKUP(D72,'[15]Andel og antal'!$Q$4:$W$109,4,FALSE)</f>
        <v>0.72026800670016755</v>
      </c>
      <c r="I72" s="9">
        <f>VLOOKUP(D72,'[15]Andel og antal'!$Q$4:$W$109,5,FALSE)</f>
        <v>9.0452261306532666E-2</v>
      </c>
      <c r="J72" s="9">
        <f>VLOOKUP(D72,'[15]Andel og antal'!$Q$4:$W$109,6,FALSE)</f>
        <v>8.3752093802345051E-3</v>
      </c>
      <c r="K72" s="9">
        <f>VLOOKUP(D72,'[15]Andel og antal'!$Q$4:$W$109,2,FALSE)+VLOOKUP(D72,'[15]Andel og antal'!$Q$4:$W$109,3,FALSE)</f>
        <v>0.18090452261306533</v>
      </c>
      <c r="L72" s="11">
        <f>VLOOKUP(D72,'[15]Andel og antal'!$I$4:$O$109,4,FALSE)</f>
        <v>430</v>
      </c>
      <c r="M72" s="11">
        <f>VLOOKUP(D72,'[15]Andel og antal'!$I$4:$O$109,5,FALSE)</f>
        <v>54</v>
      </c>
      <c r="N72" s="11">
        <f>VLOOKUP(D72,'[15]Andel og antal'!$I$4:$O$109,6,FALSE)</f>
        <v>5</v>
      </c>
      <c r="O72" s="11">
        <f>VLOOKUP(D72,'[15]Andel og antal'!$I$4:$O$109,2,FALSE)+VLOOKUP(D72,'[15]Andel og antal'!$I$4:$O$109,3,FALSE)</f>
        <v>108</v>
      </c>
      <c r="P72" s="13">
        <f>VLOOKUP(D72,'[15]Andel og antal'!$I$4:$O$109,4,FALSE)/(VLOOKUP(D72,'[15]Andel og antal'!$I$4:$O$109,4,FALSE)+VLOOKUP(D72,'[15]Andel og antal'!$I$4:$O$109,5,FALSE)+VLOOKUP(D72,'[15]Andel og antal'!$I$4:$O$109,6,FALSE))</f>
        <v>0.87934560327198363</v>
      </c>
      <c r="Q72" s="13">
        <f>VLOOKUP(D72,'[15]Andel og antal'!$I$4:$O$109,5,FALSE)/(VLOOKUP(D72,'[15]Andel og antal'!$I$4:$O$109,4,FALSE)+VLOOKUP(D72,'[15]Andel og antal'!$I$4:$O$109,5,FALSE)+VLOOKUP(D72,'[15]Andel og antal'!$I$4:$O$109,6,FALSE))</f>
        <v>0.11042944785276074</v>
      </c>
      <c r="R72" s="13">
        <f>VLOOKUP(D72,'[15]Andel og antal'!$I$4:$O$109,6,FALSE)/(VLOOKUP(D72,'[15]Andel og antal'!$I$4:$O$109,4,FALSE)+VLOOKUP(D72,'[15]Andel og antal'!$I$4:$O$109,5,FALSE)+VLOOKUP(D72,'[15]Andel og antal'!$I$4:$O$109,6,FALSE))</f>
        <v>1.0224948875255624E-2</v>
      </c>
      <c r="S72" s="7">
        <f>VLOOKUP(D72,'[16]Samtlige nøgletal'!$K$3:$M$106,2,FALSE)</f>
        <v>743</v>
      </c>
      <c r="T72" s="7">
        <f>VLOOKUP(D72,'[16]Samtlige nøgletal'!$K$3:$M$106,3,FALSE)</f>
        <v>192</v>
      </c>
      <c r="U72" s="4"/>
      <c r="V72" s="16"/>
      <c r="W72" s="16"/>
    </row>
    <row r="73" spans="1:23" s="8" customFormat="1" x14ac:dyDescent="0.25">
      <c r="A73" s="7" t="s">
        <v>7</v>
      </c>
      <c r="B73" s="21" t="s">
        <v>7</v>
      </c>
      <c r="C73" s="22" t="s">
        <v>46</v>
      </c>
      <c r="D73" s="23">
        <v>1412</v>
      </c>
      <c r="E73" s="15">
        <f>VLOOKUP(D73,[12]_SKP3!$C$1:$F$120,4,FALSE)</f>
        <v>0.33285999999999999</v>
      </c>
      <c r="F73" s="6">
        <f>VLOOKUP(D73,'[13]Dimensionering 2025'!$A$7:$F$102,6,FALSE)</f>
        <v>4.8054552976190476E-2</v>
      </c>
      <c r="G73" s="18">
        <f>VLOOKUP(C73,[14]Tilgang!$G$4:$K$105,5,FALSE)</f>
        <v>139</v>
      </c>
      <c r="H73" s="9">
        <f>VLOOKUP(D73,'[15]Andel og antal'!$Q$4:$W$109,4,FALSE)</f>
        <v>0.38793103448275862</v>
      </c>
      <c r="I73" s="9">
        <f>VLOOKUP(D73,'[15]Andel og antal'!$Q$4:$W$109,5,FALSE)</f>
        <v>0.34482758620689657</v>
      </c>
      <c r="J73" s="9"/>
      <c r="K73" s="9">
        <f>VLOOKUP(D73,'[15]Andel og antal'!$Q$4:$W$109,2,FALSE)+VLOOKUP(D73,'[15]Andel og antal'!$Q$4:$W$109,3,FALSE)</f>
        <v>0.26724137931034486</v>
      </c>
      <c r="L73" s="11">
        <f>VLOOKUP(D73,'[15]Andel og antal'!$I$4:$O$109,4,FALSE)</f>
        <v>45</v>
      </c>
      <c r="M73" s="11">
        <f>VLOOKUP(D73,'[15]Andel og antal'!$I$4:$O$109,5,FALSE)</f>
        <v>40</v>
      </c>
      <c r="N73" s="11"/>
      <c r="O73" s="11">
        <f>VLOOKUP(D73,'[15]Andel og antal'!$I$4:$O$109,2,FALSE)+VLOOKUP(D73,'[15]Andel og antal'!$I$4:$O$109,3,FALSE)</f>
        <v>31</v>
      </c>
      <c r="P73" s="13">
        <f>VLOOKUP(D73,'[15]Andel og antal'!$I$4:$O$109,4,FALSE)/(VLOOKUP(D73,'[15]Andel og antal'!$I$4:$O$109,4,FALSE)+VLOOKUP(D73,'[15]Andel og antal'!$I$4:$O$109,5,FALSE)+VLOOKUP(D73,'[15]Andel og antal'!$I$4:$O$109,6,FALSE))</f>
        <v>0.52941176470588236</v>
      </c>
      <c r="Q73" s="13">
        <f>VLOOKUP(D73,'[15]Andel og antal'!$I$4:$O$109,5,FALSE)/(VLOOKUP(D73,'[15]Andel og antal'!$I$4:$O$109,4,FALSE)+VLOOKUP(D73,'[15]Andel og antal'!$I$4:$O$109,5,FALSE)+VLOOKUP(D73,'[15]Andel og antal'!$I$4:$O$109,6,FALSE))</f>
        <v>0.47058823529411764</v>
      </c>
      <c r="R73" s="13"/>
      <c r="S73" s="7">
        <f>VLOOKUP(D73,'[16]Samtlige nøgletal'!$K$3:$M$106,2,FALSE)</f>
        <v>121</v>
      </c>
      <c r="T73" s="7">
        <f>VLOOKUP(D73,'[16]Samtlige nøgletal'!$K$3:$M$106,3,FALSE)</f>
        <v>80</v>
      </c>
      <c r="U73" s="4"/>
      <c r="V73" s="16"/>
      <c r="W73" s="16"/>
    </row>
    <row r="74" spans="1:23" s="46" customFormat="1" x14ac:dyDescent="0.25">
      <c r="A74" s="34"/>
      <c r="B74" s="35"/>
      <c r="C74" s="36" t="s">
        <v>100</v>
      </c>
      <c r="D74" s="37">
        <v>1275</v>
      </c>
      <c r="E74" s="38" t="e">
        <f>VLOOKUP(D74,[12]_SKP3!$C$1:$F$120,4,FALSE)</f>
        <v>#N/A</v>
      </c>
      <c r="F74" s="39" t="e">
        <f>VLOOKUP(D74,'[13]Dimensionering 2025'!$A$7:$F$102,6,FALSE)</f>
        <v>#N/A</v>
      </c>
      <c r="G74" s="40" t="e">
        <f>VLOOKUP(C74,[14]Tilgang!$G$4:$K$105,5,FALSE)</f>
        <v>#N/A</v>
      </c>
      <c r="H74" s="41" t="e">
        <f>VLOOKUP(D74,'[15]Andel og antal'!$Q$4:$W$109,4,FALSE)</f>
        <v>#N/A</v>
      </c>
      <c r="I74" s="41" t="e">
        <f>VLOOKUP(D74,'[15]Andel og antal'!$Q$4:$W$109,5,FALSE)</f>
        <v>#N/A</v>
      </c>
      <c r="J74" s="41" t="e">
        <f>VLOOKUP(D74,'[15]Andel og antal'!$Q$4:$W$109,6,FALSE)</f>
        <v>#N/A</v>
      </c>
      <c r="K74" s="41" t="e">
        <f>VLOOKUP(D74,'[15]Andel og antal'!$Q$4:$W$109,2,FALSE)+VLOOKUP(D74,'[15]Andel og antal'!$Q$4:$W$109,3,FALSE)</f>
        <v>#N/A</v>
      </c>
      <c r="L74" s="42" t="e">
        <f>VLOOKUP(D74,'[15]Andel og antal'!$I$4:$O$109,4,FALSE)</f>
        <v>#N/A</v>
      </c>
      <c r="M74" s="42" t="e">
        <f>VLOOKUP(D74,'[15]Andel og antal'!$I$4:$O$109,5,FALSE)</f>
        <v>#N/A</v>
      </c>
      <c r="N74" s="42" t="e">
        <f>VLOOKUP(D74,'[15]Andel og antal'!$I$4:$O$109,6,FALSE)</f>
        <v>#N/A</v>
      </c>
      <c r="O74" s="42" t="e">
        <f>VLOOKUP(D74,'[15]Andel og antal'!$I$4:$O$109,2,FALSE)+VLOOKUP(D74,'[15]Andel og antal'!$I$4:$O$109,3,FALSE)</f>
        <v>#N/A</v>
      </c>
      <c r="P74" s="43" t="e">
        <f>VLOOKUP(D74,'[15]Andel og antal'!$I$4:$O$109,4,FALSE)/(VLOOKUP(D74,'[15]Andel og antal'!$I$4:$O$109,4,FALSE)+VLOOKUP(D74,'[15]Andel og antal'!$I$4:$O$109,5,FALSE)+VLOOKUP(D74,'[15]Andel og antal'!$I$4:$O$109,6,FALSE))</f>
        <v>#N/A</v>
      </c>
      <c r="Q74" s="43" t="e">
        <f>VLOOKUP(D74,'[15]Andel og antal'!$I$4:$O$109,5,FALSE)/(VLOOKUP(D74,'[15]Andel og antal'!$I$4:$O$109,4,FALSE)+VLOOKUP(D74,'[15]Andel og antal'!$I$4:$O$109,5,FALSE)+VLOOKUP(D74,'[15]Andel og antal'!$I$4:$O$109,6,FALSE))</f>
        <v>#N/A</v>
      </c>
      <c r="R74" s="43" t="e">
        <f>VLOOKUP(D74,'[15]Andel og antal'!$I$4:$O$109,6,FALSE)/(VLOOKUP(D74,'[15]Andel og antal'!$I$4:$O$109,4,FALSE)+VLOOKUP(D74,'[15]Andel og antal'!$I$4:$O$109,5,FALSE)+VLOOKUP(D74,'[15]Andel og antal'!$I$4:$O$109,6,FALSE))</f>
        <v>#N/A</v>
      </c>
      <c r="S74" s="34" t="e">
        <f>VLOOKUP(D74,'[16]Samtlige nøgletal'!$K$3:$M$106,2,FALSE)</f>
        <v>#N/A</v>
      </c>
      <c r="T74" s="34" t="e">
        <f>VLOOKUP(D74,'[16]Samtlige nøgletal'!$K$3:$M$106,3,FALSE)</f>
        <v>#N/A</v>
      </c>
      <c r="U74" s="44"/>
      <c r="V74" s="45"/>
      <c r="W74" s="45"/>
    </row>
    <row r="75" spans="1:23" s="8" customFormat="1" x14ac:dyDescent="0.25">
      <c r="A75" s="7" t="s">
        <v>5</v>
      </c>
      <c r="B75" s="21" t="s">
        <v>5</v>
      </c>
      <c r="C75" s="22" t="s">
        <v>47</v>
      </c>
      <c r="D75" s="23">
        <v>1860</v>
      </c>
      <c r="E75" s="15">
        <f>VLOOKUP(D75,[12]_SKP3!$C$1:$F$120,4,FALSE)</f>
        <v>0</v>
      </c>
      <c r="F75" s="6">
        <f>VLOOKUP(D75,'[13]Dimensionering 2025'!$A$7:$F$102,6,FALSE)</f>
        <v>3.3013820737344733E-2</v>
      </c>
      <c r="G75" s="18">
        <f>VLOOKUP(C75,[14]Tilgang!$G$4:$K$105,5,FALSE)</f>
        <v>7</v>
      </c>
      <c r="H75" s="9"/>
      <c r="I75" s="9"/>
      <c r="J75" s="9"/>
      <c r="K75" s="9">
        <f>VLOOKUP(D75,'[15]Andel og antal'!$Q$4:$W$109,2,FALSE)+VLOOKUP(D75,'[15]Andel og antal'!$Q$4:$W$109,3,FALSE)</f>
        <v>0.71428571428571419</v>
      </c>
      <c r="L75" s="11"/>
      <c r="M75" s="11"/>
      <c r="N75" s="11"/>
      <c r="O75" s="11">
        <f>VLOOKUP(D75,'[15]Andel og antal'!$I$4:$O$109,2,FALSE)+VLOOKUP(D75,'[15]Andel og antal'!$I$4:$O$109,3,FALSE)</f>
        <v>5</v>
      </c>
      <c r="P75" s="13"/>
      <c r="Q75" s="13"/>
      <c r="R75" s="13"/>
      <c r="S75" s="7"/>
      <c r="T75" s="7"/>
      <c r="U75" s="4"/>
      <c r="V75" s="16"/>
      <c r="W75" s="16"/>
    </row>
    <row r="76" spans="1:23" s="8" customFormat="1" x14ac:dyDescent="0.25">
      <c r="A76" s="7" t="s">
        <v>5</v>
      </c>
      <c r="B76" s="21" t="s">
        <v>7</v>
      </c>
      <c r="C76" s="22" t="s">
        <v>48</v>
      </c>
      <c r="D76" s="23">
        <v>1155</v>
      </c>
      <c r="E76" s="15">
        <f>VLOOKUP(D76,[12]_SKP3!$C$1:$F$120,4,FALSE)</f>
        <v>0</v>
      </c>
      <c r="F76" s="6">
        <f>VLOOKUP(D76,'[13]Dimensionering 2025'!$A$7:$F$102,6,FALSE)</f>
        <v>2.3241485294117646E-2</v>
      </c>
      <c r="G76" s="18">
        <f>VLOOKUP(C76,[14]Tilgang!$G$4:$K$105,5,FALSE)</f>
        <v>25</v>
      </c>
      <c r="H76" s="9">
        <f>VLOOKUP(D76,'[15]Andel og antal'!$Q$4:$W$109,4,FALSE)</f>
        <v>0.93333333333333335</v>
      </c>
      <c r="I76" s="9"/>
      <c r="J76" s="9"/>
      <c r="K76" s="9"/>
      <c r="L76" s="11">
        <f>VLOOKUP(D76,'[15]Andel og antal'!$I$4:$O$109,4,FALSE)</f>
        <v>14</v>
      </c>
      <c r="M76" s="11"/>
      <c r="N76" s="11"/>
      <c r="O76" s="11"/>
      <c r="P76" s="13">
        <f>VLOOKUP(D76,'[15]Andel og antal'!$I$4:$O$109,4,FALSE)/(VLOOKUP(D76,'[15]Andel og antal'!$I$4:$O$109,4,FALSE)+VLOOKUP(D76,'[15]Andel og antal'!$I$4:$O$109,5,FALSE)+VLOOKUP(D76,'[15]Andel og antal'!$I$4:$O$109,6,FALSE))</f>
        <v>1</v>
      </c>
      <c r="Q76" s="13"/>
      <c r="R76" s="13"/>
      <c r="S76" s="7">
        <f>VLOOKUP(D76,'[16]Samtlige nøgletal'!$K$3:$M$106,2,FALSE)</f>
        <v>35</v>
      </c>
      <c r="T76" s="7"/>
      <c r="U76" s="4"/>
      <c r="V76" s="16"/>
      <c r="W76" s="16"/>
    </row>
    <row r="77" spans="1:23" s="8" customFormat="1" x14ac:dyDescent="0.25">
      <c r="A77" s="7" t="s">
        <v>5</v>
      </c>
      <c r="B77" s="21" t="s">
        <v>7</v>
      </c>
      <c r="C77" s="22" t="s">
        <v>49</v>
      </c>
      <c r="D77" s="23">
        <v>92</v>
      </c>
      <c r="E77" s="15">
        <f>VLOOKUP(D77,[12]_SKP3!$C$1:$F$120,4,FALSE)</f>
        <v>0.1152</v>
      </c>
      <c r="F77" s="6">
        <f>VLOOKUP(D77,'[13]Dimensionering 2025'!$A$7:$F$102,6,FALSE)</f>
        <v>2.3183095224321128E-2</v>
      </c>
      <c r="G77" s="18">
        <f>VLOOKUP(C77,[14]Tilgang!$G$4:$K$105,5,FALSE)</f>
        <v>1622</v>
      </c>
      <c r="H77" s="9">
        <f>VLOOKUP(D77,'[15]Andel og antal'!$Q$4:$W$109,4,FALSE)</f>
        <v>0.69497114591920861</v>
      </c>
      <c r="I77" s="9">
        <f>VLOOKUP(D77,'[15]Andel og antal'!$Q$4:$W$109,5,FALSE)</f>
        <v>0.11624072547403133</v>
      </c>
      <c r="J77" s="9">
        <f>VLOOKUP(D77,'[15]Andel og antal'!$Q$4:$W$109,6,FALSE)</f>
        <v>5.7708161582852432E-3</v>
      </c>
      <c r="K77" s="9">
        <f>VLOOKUP(D77,'[15]Andel og antal'!$Q$4:$W$109,2,FALSE)+VLOOKUP(D77,'[15]Andel og antal'!$Q$4:$W$109,3,FALSE)</f>
        <v>0.18301731244847486</v>
      </c>
      <c r="L77" s="11">
        <f>VLOOKUP(D77,'[15]Andel og antal'!$I$4:$O$109,4,FALSE)</f>
        <v>843</v>
      </c>
      <c r="M77" s="11">
        <f>VLOOKUP(D77,'[15]Andel og antal'!$I$4:$O$109,5,FALSE)</f>
        <v>141</v>
      </c>
      <c r="N77" s="11">
        <f>VLOOKUP(D77,'[15]Andel og antal'!$I$4:$O$109,6,FALSE)</f>
        <v>7</v>
      </c>
      <c r="O77" s="11">
        <f>VLOOKUP(D77,'[15]Andel og antal'!$I$4:$O$109,2,FALSE)+VLOOKUP(D77,'[15]Andel og antal'!$I$4:$O$109,3,FALSE)</f>
        <v>222</v>
      </c>
      <c r="P77" s="13">
        <f>VLOOKUP(D77,'[15]Andel og antal'!$I$4:$O$109,4,FALSE)/(VLOOKUP(D77,'[15]Andel og antal'!$I$4:$O$109,4,FALSE)+VLOOKUP(D77,'[15]Andel og antal'!$I$4:$O$109,5,FALSE)+VLOOKUP(D77,'[15]Andel og antal'!$I$4:$O$109,6,FALSE))</f>
        <v>0.85065590312815342</v>
      </c>
      <c r="Q77" s="13">
        <f>VLOOKUP(D77,'[15]Andel og antal'!$I$4:$O$109,5,FALSE)/(VLOOKUP(D77,'[15]Andel og antal'!$I$4:$O$109,4,FALSE)+VLOOKUP(D77,'[15]Andel og antal'!$I$4:$O$109,5,FALSE)+VLOOKUP(D77,'[15]Andel og antal'!$I$4:$O$109,6,FALSE))</f>
        <v>0.14228052472250252</v>
      </c>
      <c r="R77" s="13">
        <f>VLOOKUP(D77,'[15]Andel og antal'!$I$4:$O$109,6,FALSE)/(VLOOKUP(D77,'[15]Andel og antal'!$I$4:$O$109,4,FALSE)+VLOOKUP(D77,'[15]Andel og antal'!$I$4:$O$109,5,FALSE)+VLOOKUP(D77,'[15]Andel og antal'!$I$4:$O$109,6,FALSE))</f>
        <v>7.0635721493440967E-3</v>
      </c>
      <c r="S77" s="7">
        <f>VLOOKUP(D77,'[16]Samtlige nøgletal'!$K$3:$M$106,2,FALSE)</f>
        <v>1662</v>
      </c>
      <c r="T77" s="7">
        <f>VLOOKUP(D77,'[16]Samtlige nøgletal'!$K$3:$M$106,3,FALSE)</f>
        <v>287</v>
      </c>
      <c r="U77" s="4"/>
      <c r="V77" s="16"/>
      <c r="W77" s="16"/>
    </row>
    <row r="78" spans="1:23" s="8" customFormat="1" x14ac:dyDescent="0.25">
      <c r="A78" s="7" t="s">
        <v>5</v>
      </c>
      <c r="B78" s="21" t="s">
        <v>7</v>
      </c>
      <c r="C78" s="22" t="s">
        <v>50</v>
      </c>
      <c r="D78" s="23">
        <v>1325</v>
      </c>
      <c r="E78" s="15">
        <f>VLOOKUP(D78,[12]_SKP3!$C$1:$F$120,4,FALSE)</f>
        <v>1.1799999999999998E-3</v>
      </c>
      <c r="F78" s="6">
        <f>VLOOKUP(D78,'[13]Dimensionering 2025'!$A$7:$F$102,6,FALSE)</f>
        <v>4.1996303442028995E-2</v>
      </c>
      <c r="G78" s="18">
        <f>VLOOKUP(C78,[14]Tilgang!$G$4:$K$105,5,FALSE)</f>
        <v>45</v>
      </c>
      <c r="H78" s="9">
        <f>VLOOKUP(D78,'[15]Andel og antal'!$Q$4:$W$109,4,FALSE)</f>
        <v>0.90909090909090906</v>
      </c>
      <c r="I78" s="9"/>
      <c r="J78" s="9"/>
      <c r="K78" s="9"/>
      <c r="L78" s="11">
        <f>VLOOKUP(D78,'[15]Andel og antal'!$I$4:$O$109,4,FALSE)</f>
        <v>40</v>
      </c>
      <c r="M78" s="11"/>
      <c r="N78" s="11"/>
      <c r="O78" s="11"/>
      <c r="P78" s="13">
        <f>VLOOKUP(D78,'[15]Andel og antal'!$I$4:$O$109,4,FALSE)/(VLOOKUP(D78,'[15]Andel og antal'!$I$4:$O$109,4,FALSE)+VLOOKUP(D78,'[15]Andel og antal'!$I$4:$O$109,5,FALSE)+VLOOKUP(D78,'[15]Andel og antal'!$I$4:$O$109,6,FALSE))</f>
        <v>0.97560975609756095</v>
      </c>
      <c r="Q78" s="13"/>
      <c r="R78" s="13"/>
      <c r="S78" s="7">
        <f>VLOOKUP(D78,'[16]Samtlige nøgletal'!$K$3:$M$106,2,FALSE)</f>
        <v>59</v>
      </c>
      <c r="T78" s="7"/>
      <c r="U78" s="4"/>
      <c r="V78" s="16"/>
      <c r="W78" s="16"/>
    </row>
    <row r="79" spans="1:23" s="8" customFormat="1" x14ac:dyDescent="0.25">
      <c r="A79" s="7" t="s">
        <v>5</v>
      </c>
      <c r="B79" s="21" t="s">
        <v>7</v>
      </c>
      <c r="C79" s="22" t="s">
        <v>51</v>
      </c>
      <c r="D79" s="23">
        <v>1335</v>
      </c>
      <c r="E79" s="15">
        <f>VLOOKUP(D79,[12]_SKP3!$C$1:$F$120,4,FALSE)</f>
        <v>9.4819999999999988E-2</v>
      </c>
      <c r="F79" s="6">
        <f>VLOOKUP(D79,'[13]Dimensionering 2025'!$A$7:$F$102,6,FALSE)</f>
        <v>2.1662392627737226E-2</v>
      </c>
      <c r="G79" s="18">
        <f>VLOOKUP(C79,[14]Tilgang!$G$4:$K$105,5,FALSE)</f>
        <v>532</v>
      </c>
      <c r="H79" s="9">
        <f>VLOOKUP(D79,'[15]Andel og antal'!$Q$4:$W$109,4,FALSE)</f>
        <v>0.67846607669616521</v>
      </c>
      <c r="I79" s="9">
        <f>VLOOKUP(D79,'[15]Andel og antal'!$Q$4:$W$109,5,FALSE)</f>
        <v>0.15044247787610621</v>
      </c>
      <c r="J79" s="9"/>
      <c r="K79" s="9">
        <f>VLOOKUP(D79,'[15]Andel og antal'!$Q$4:$W$109,2,FALSE)+VLOOKUP(D79,'[15]Andel og antal'!$Q$4:$W$109,3,FALSE)</f>
        <v>0.16224188790560473</v>
      </c>
      <c r="L79" s="11">
        <f>VLOOKUP(D79,'[15]Andel og antal'!$I$4:$O$109,4,FALSE)</f>
        <v>230</v>
      </c>
      <c r="M79" s="11">
        <f>VLOOKUP(D79,'[15]Andel og antal'!$I$4:$O$109,5,FALSE)</f>
        <v>51</v>
      </c>
      <c r="N79" s="11"/>
      <c r="O79" s="11">
        <f>VLOOKUP(D79,'[15]Andel og antal'!$I$4:$O$109,2,FALSE)+VLOOKUP(D79,'[15]Andel og antal'!$I$4:$O$109,3,FALSE)</f>
        <v>55</v>
      </c>
      <c r="P79" s="13">
        <f>VLOOKUP(D79,'[15]Andel og antal'!$I$4:$O$109,4,FALSE)/(VLOOKUP(D79,'[15]Andel og antal'!$I$4:$O$109,4,FALSE)+VLOOKUP(D79,'[15]Andel og antal'!$I$4:$O$109,5,FALSE)+VLOOKUP(D79,'[15]Andel og antal'!$I$4:$O$109,6,FALSE))</f>
        <v>0.8098591549295775</v>
      </c>
      <c r="Q79" s="13">
        <f>VLOOKUP(D79,'[15]Andel og antal'!$I$4:$O$109,5,FALSE)/(VLOOKUP(D79,'[15]Andel og antal'!$I$4:$O$109,4,FALSE)+VLOOKUP(D79,'[15]Andel og antal'!$I$4:$O$109,5,FALSE)+VLOOKUP(D79,'[15]Andel og antal'!$I$4:$O$109,6,FALSE))</f>
        <v>0.1795774647887324</v>
      </c>
      <c r="R79" s="13"/>
      <c r="S79" s="7">
        <f>VLOOKUP(D79,'[16]Samtlige nøgletal'!$K$3:$M$106,2,FALSE)</f>
        <v>321</v>
      </c>
      <c r="T79" s="7">
        <f>VLOOKUP(D79,'[16]Samtlige nøgletal'!$K$3:$M$106,3,FALSE)</f>
        <v>70</v>
      </c>
      <c r="U79" s="4"/>
      <c r="V79" s="16"/>
      <c r="W79" s="16"/>
    </row>
    <row r="80" spans="1:23" s="8" customFormat="1" x14ac:dyDescent="0.25">
      <c r="A80" s="7" t="s">
        <v>5</v>
      </c>
      <c r="B80" s="21" t="s">
        <v>7</v>
      </c>
      <c r="C80" s="22" t="s">
        <v>86</v>
      </c>
      <c r="D80" s="23">
        <v>1300</v>
      </c>
      <c r="E80" s="15">
        <f>VLOOKUP(D80,[12]_SKP3!$C$1:$F$120,4,FALSE)</f>
        <v>2.7040000000000002E-2</v>
      </c>
      <c r="F80" s="6">
        <f>VLOOKUP(D80,'[13]Dimensionering 2025'!$A$7:$F$102,6,FALSE)</f>
        <v>3.3013820737344733E-2</v>
      </c>
      <c r="G80" s="18">
        <f>VLOOKUP(C80,[14]Tilgang!$G$4:$K$105,5,FALSE)</f>
        <v>47</v>
      </c>
      <c r="H80" s="9">
        <f>VLOOKUP(D80,'[15]Andel og antal'!$Q$4:$W$109,4,FALSE)</f>
        <v>0.89583333333333337</v>
      </c>
      <c r="I80" s="9"/>
      <c r="J80" s="9"/>
      <c r="K80" s="9"/>
      <c r="L80" s="11">
        <f>VLOOKUP(D80,'[15]Andel og antal'!$I$4:$O$109,4,FALSE)</f>
        <v>43</v>
      </c>
      <c r="M80" s="11"/>
      <c r="N80" s="11"/>
      <c r="O80" s="11"/>
      <c r="P80" s="13">
        <f>VLOOKUP(D80,'[15]Andel og antal'!$I$4:$O$109,4,FALSE)/(VLOOKUP(D80,'[15]Andel og antal'!$I$4:$O$109,4,FALSE)+VLOOKUP(D80,'[15]Andel og antal'!$I$4:$O$109,5,FALSE)+VLOOKUP(D80,'[15]Andel og antal'!$I$4:$O$109,6,FALSE))</f>
        <v>0.93478260869565222</v>
      </c>
      <c r="Q80" s="13"/>
      <c r="R80" s="13"/>
      <c r="S80" s="7">
        <f>VLOOKUP(D80,'[16]Samtlige nøgletal'!$K$3:$M$106,2,FALSE)</f>
        <v>50</v>
      </c>
      <c r="T80" s="7"/>
      <c r="U80" s="4"/>
      <c r="V80" s="16"/>
      <c r="W80" s="16"/>
    </row>
    <row r="81" spans="1:23" s="8" customFormat="1" x14ac:dyDescent="0.25">
      <c r="A81" s="7" t="s">
        <v>5</v>
      </c>
      <c r="B81" s="21" t="s">
        <v>7</v>
      </c>
      <c r="C81" s="22" t="s">
        <v>52</v>
      </c>
      <c r="D81" s="23">
        <v>39</v>
      </c>
      <c r="E81" s="15">
        <f>VLOOKUP(D81,[12]_SKP3!$C$1:$F$120,4,FALSE)</f>
        <v>0.12257</v>
      </c>
      <c r="F81" s="6">
        <f>VLOOKUP(D81,'[13]Dimensionering 2025'!$A$7:$F$102,6,FALSE)</f>
        <v>3.3013820737344733E-2</v>
      </c>
      <c r="G81" s="18">
        <f>VLOOKUP(C81,[14]Tilgang!$G$4:$K$105,5,FALSE)</f>
        <v>19</v>
      </c>
      <c r="H81" s="9">
        <f>VLOOKUP(D81,'[15]Andel og antal'!$Q$4:$W$109,4,FALSE)</f>
        <v>0.58536585365853655</v>
      </c>
      <c r="I81" s="9"/>
      <c r="J81" s="9"/>
      <c r="K81" s="9">
        <f>VLOOKUP(D81,'[15]Andel og antal'!$Q$4:$W$109,2,FALSE)+VLOOKUP(D81,'[15]Andel og antal'!$Q$4:$W$109,3,FALSE)</f>
        <v>0.3902439024390244</v>
      </c>
      <c r="L81" s="11">
        <f>VLOOKUP(D81,'[15]Andel og antal'!$I$4:$O$109,4,FALSE)</f>
        <v>24</v>
      </c>
      <c r="M81" s="11"/>
      <c r="N81" s="11"/>
      <c r="O81" s="11">
        <f>VLOOKUP(D81,'[15]Andel og antal'!$I$4:$O$109,2,FALSE)+VLOOKUP(D81,'[15]Andel og antal'!$I$4:$O$109,3,FALSE)</f>
        <v>16</v>
      </c>
      <c r="P81" s="13">
        <f>VLOOKUP(D81,'[15]Andel og antal'!$I$4:$O$109,4,FALSE)/(VLOOKUP(D81,'[15]Andel og antal'!$I$4:$O$109,4,FALSE)+VLOOKUP(D81,'[15]Andel og antal'!$I$4:$O$109,5,FALSE)+VLOOKUP(D81,'[15]Andel og antal'!$I$4:$O$109,6,FALSE))</f>
        <v>0.96</v>
      </c>
      <c r="Q81" s="13"/>
      <c r="R81" s="13"/>
      <c r="S81" s="7">
        <f>VLOOKUP(D81,'[16]Samtlige nøgletal'!$K$3:$M$106,2,FALSE)</f>
        <v>16</v>
      </c>
      <c r="T81" s="7"/>
      <c r="U81" s="4"/>
      <c r="V81" s="16"/>
      <c r="W81" s="16"/>
    </row>
    <row r="82" spans="1:23" s="8" customFormat="1" x14ac:dyDescent="0.25">
      <c r="A82" s="7" t="s">
        <v>5</v>
      </c>
      <c r="B82" s="21" t="s">
        <v>5</v>
      </c>
      <c r="C82" s="22" t="s">
        <v>53</v>
      </c>
      <c r="D82" s="23">
        <v>1710</v>
      </c>
      <c r="E82" s="15">
        <f>VLOOKUP(D82,[12]_SKP3!$C$1:$F$120,4,FALSE)</f>
        <v>3.3479999999999996E-2</v>
      </c>
      <c r="F82" s="6">
        <f>VLOOKUP(D82,'[13]Dimensionering 2025'!$A$7:$F$102,6,FALSE)</f>
        <v>3.9526436506024096E-2</v>
      </c>
      <c r="G82" s="18">
        <f>VLOOKUP(C82,[14]Tilgang!$G$4:$K$105,5,FALSE)</f>
        <v>142</v>
      </c>
      <c r="H82" s="9">
        <f>VLOOKUP(D82,'[15]Andel og antal'!$Q$4:$W$109,4,FALSE)</f>
        <v>0.45810055865921789</v>
      </c>
      <c r="I82" s="9"/>
      <c r="J82" s="9"/>
      <c r="K82" s="9">
        <f>VLOOKUP(D82,'[15]Andel og antal'!$Q$4:$W$109,2,FALSE)+VLOOKUP(D82,'[15]Andel og antal'!$Q$4:$W$109,3,FALSE)</f>
        <v>0.51955307262569828</v>
      </c>
      <c r="L82" s="11">
        <f>VLOOKUP(D82,'[15]Andel og antal'!$I$4:$O$109,4,FALSE)</f>
        <v>82</v>
      </c>
      <c r="M82" s="11"/>
      <c r="N82" s="11"/>
      <c r="O82" s="11">
        <f>VLOOKUP(D82,'[15]Andel og antal'!$I$4:$O$109,2,FALSE)+VLOOKUP(D82,'[15]Andel og antal'!$I$4:$O$109,3,FALSE)</f>
        <v>93</v>
      </c>
      <c r="P82" s="13">
        <f>VLOOKUP(D82,'[15]Andel og antal'!$I$4:$O$109,4,FALSE)/(VLOOKUP(D82,'[15]Andel og antal'!$I$4:$O$109,4,FALSE)+VLOOKUP(D82,'[15]Andel og antal'!$I$4:$O$109,5,FALSE)+VLOOKUP(D82,'[15]Andel og antal'!$I$4:$O$109,6,FALSE))</f>
        <v>0.95348837209302328</v>
      </c>
      <c r="Q82" s="13"/>
      <c r="R82" s="13"/>
      <c r="S82" s="7">
        <f>VLOOKUP(D82,'[16]Samtlige nøgletal'!$K$3:$M$106,2,FALSE)</f>
        <v>97</v>
      </c>
      <c r="T82" s="7"/>
      <c r="U82" s="4"/>
      <c r="V82" s="16"/>
      <c r="W82" s="16"/>
    </row>
    <row r="83" spans="1:23" s="8" customFormat="1" x14ac:dyDescent="0.25">
      <c r="A83" s="7" t="s">
        <v>5</v>
      </c>
      <c r="B83" s="21" t="s">
        <v>7</v>
      </c>
      <c r="C83" s="22" t="s">
        <v>54</v>
      </c>
      <c r="D83" s="23">
        <v>1700</v>
      </c>
      <c r="E83" s="15">
        <f>VLOOKUP(D83,[12]_SKP3!$C$1:$F$120,4,FALSE)</f>
        <v>0.10605000000000001</v>
      </c>
      <c r="F83" s="6">
        <f>VLOOKUP(D83,'[13]Dimensionering 2025'!$A$7:$F$102,6,FALSE)</f>
        <v>2.6626326503496504E-2</v>
      </c>
      <c r="G83" s="18">
        <f>VLOOKUP(C83,[14]Tilgang!$G$4:$K$105,5,FALSE)</f>
        <v>257</v>
      </c>
      <c r="H83" s="9">
        <f>VLOOKUP(D83,'[15]Andel og antal'!$Q$4:$W$109,4,FALSE)</f>
        <v>0.71497584541062797</v>
      </c>
      <c r="I83" s="9">
        <f>VLOOKUP(D83,'[15]Andel og antal'!$Q$4:$W$109,5,FALSE)</f>
        <v>7.7294685990338161E-2</v>
      </c>
      <c r="J83" s="9"/>
      <c r="K83" s="9">
        <f>VLOOKUP(D83,'[15]Andel og antal'!$Q$4:$W$109,2,FALSE)+VLOOKUP(D83,'[15]Andel og antal'!$Q$4:$W$109,3,FALSE)</f>
        <v>0.20772946859903382</v>
      </c>
      <c r="L83" s="11">
        <f>VLOOKUP(D83,'[15]Andel og antal'!$I$4:$O$109,4,FALSE)</f>
        <v>148</v>
      </c>
      <c r="M83" s="11">
        <f>VLOOKUP(D83,'[15]Andel og antal'!$I$4:$O$109,5,FALSE)</f>
        <v>16</v>
      </c>
      <c r="N83" s="11"/>
      <c r="O83" s="11">
        <f>VLOOKUP(D83,'[15]Andel og antal'!$I$4:$O$109,2,FALSE)+VLOOKUP(D83,'[15]Andel og antal'!$I$4:$O$109,3,FALSE)</f>
        <v>43</v>
      </c>
      <c r="P83" s="13">
        <f>VLOOKUP(D83,'[15]Andel og antal'!$I$4:$O$109,4,FALSE)/(VLOOKUP(D83,'[15]Andel og antal'!$I$4:$O$109,4,FALSE)+VLOOKUP(D83,'[15]Andel og antal'!$I$4:$O$109,5,FALSE)+VLOOKUP(D83,'[15]Andel og antal'!$I$4:$O$109,6,FALSE))</f>
        <v>0.90243902439024393</v>
      </c>
      <c r="Q83" s="13">
        <f>VLOOKUP(D83,'[15]Andel og antal'!$I$4:$O$109,5,FALSE)/(VLOOKUP(D83,'[15]Andel og antal'!$I$4:$O$109,4,FALSE)+VLOOKUP(D83,'[15]Andel og antal'!$I$4:$O$109,5,FALSE)+VLOOKUP(D83,'[15]Andel og antal'!$I$4:$O$109,6,FALSE))</f>
        <v>9.7560975609756101E-2</v>
      </c>
      <c r="R83" s="13"/>
      <c r="S83" s="7">
        <f>VLOOKUP(D83,'[16]Samtlige nøgletal'!$K$3:$M$106,2,FALSE)</f>
        <v>623</v>
      </c>
      <c r="T83" s="7">
        <f>VLOOKUP(D83,'[16]Samtlige nøgletal'!$K$3:$M$106,3,FALSE)</f>
        <v>26</v>
      </c>
      <c r="U83" s="4"/>
      <c r="V83" s="16"/>
      <c r="W83" s="16"/>
    </row>
    <row r="84" spans="1:23" s="8" customFormat="1" x14ac:dyDescent="0.25">
      <c r="A84" s="7" t="s">
        <v>5</v>
      </c>
      <c r="B84" s="21" t="s">
        <v>5</v>
      </c>
      <c r="C84" s="22" t="s">
        <v>55</v>
      </c>
      <c r="D84" s="23">
        <v>1575</v>
      </c>
      <c r="E84" s="15">
        <f>VLOOKUP(D84,[12]_SKP3!$C$1:$F$120,4,FALSE)</f>
        <v>0</v>
      </c>
      <c r="F84" s="6">
        <f>VLOOKUP(D84,'[13]Dimensionering 2025'!$A$7:$F$102,6,FALSE)</f>
        <v>9.4677415208333338E-2</v>
      </c>
      <c r="G84" s="18">
        <f>VLOOKUP(C84,[14]Tilgang!$G$4:$K$105,5,FALSE)</f>
        <v>102</v>
      </c>
      <c r="H84" s="9">
        <f>VLOOKUP(D84,'[15]Andel og antal'!$Q$4:$W$109,4,FALSE)</f>
        <v>0.64</v>
      </c>
      <c r="I84" s="9"/>
      <c r="J84" s="9"/>
      <c r="K84" s="9">
        <f>VLOOKUP(D84,'[15]Andel og antal'!$Q$4:$W$109,2,FALSE)+VLOOKUP(D84,'[15]Andel og antal'!$Q$4:$W$109,3,FALSE)</f>
        <v>0.36</v>
      </c>
      <c r="L84" s="11">
        <f>VLOOKUP(D84,'[15]Andel og antal'!$I$4:$O$109,4,FALSE)</f>
        <v>32</v>
      </c>
      <c r="M84" s="11"/>
      <c r="N84" s="11"/>
      <c r="O84" s="11">
        <f>VLOOKUP(D84,'[15]Andel og antal'!$I$4:$O$109,2,FALSE)+VLOOKUP(D84,'[15]Andel og antal'!$I$4:$O$109,3,FALSE)</f>
        <v>18</v>
      </c>
      <c r="P84" s="13">
        <f>VLOOKUP(D84,'[15]Andel og antal'!$I$4:$O$109,4,FALSE)/(VLOOKUP(D84,'[15]Andel og antal'!$I$4:$O$109,4,FALSE)+VLOOKUP(D84,'[15]Andel og antal'!$I$4:$O$109,5,FALSE)+VLOOKUP(D84,'[15]Andel og antal'!$I$4:$O$109,6,FALSE))</f>
        <v>1</v>
      </c>
      <c r="Q84" s="13"/>
      <c r="R84" s="13"/>
      <c r="S84" s="7">
        <f>VLOOKUP(D84,'[16]Samtlige nøgletal'!$K$3:$M$106,2,FALSE)</f>
        <v>43</v>
      </c>
      <c r="T84" s="7"/>
      <c r="U84" s="4"/>
      <c r="V84" s="16"/>
      <c r="W84" s="16"/>
    </row>
    <row r="85" spans="1:23" s="46" customFormat="1" x14ac:dyDescent="0.25">
      <c r="A85" s="34"/>
      <c r="B85" s="35"/>
      <c r="C85" s="36" t="s">
        <v>96</v>
      </c>
      <c r="D85" s="37">
        <v>1120</v>
      </c>
      <c r="E85" s="38"/>
      <c r="F85" s="39" t="e">
        <f>VLOOKUP(D85,'[13]Dimensionering 2025'!$A$7:$F$102,6,FALSE)</f>
        <v>#N/A</v>
      </c>
      <c r="G85" s="40" t="e">
        <f>VLOOKUP(C85,[14]Tilgang!$G$4:$K$105,5,FALSE)</f>
        <v>#N/A</v>
      </c>
      <c r="H85" s="41" t="e">
        <f>VLOOKUP(D85,'[15]Andel og antal'!$Q$4:$W$109,4,FALSE)</f>
        <v>#N/A</v>
      </c>
      <c r="I85" s="41" t="e">
        <f>VLOOKUP(D85,'[15]Andel og antal'!$Q$4:$W$109,5,FALSE)</f>
        <v>#N/A</v>
      </c>
      <c r="J85" s="41" t="e">
        <f>VLOOKUP(D85,'[15]Andel og antal'!$Q$4:$W$109,6,FALSE)</f>
        <v>#N/A</v>
      </c>
      <c r="K85" s="41" t="e">
        <f>VLOOKUP(D85,'[15]Andel og antal'!$Q$4:$W$109,2,FALSE)+VLOOKUP(D85,'[15]Andel og antal'!$Q$4:$W$109,3,FALSE)</f>
        <v>#N/A</v>
      </c>
      <c r="L85" s="42" t="e">
        <f>VLOOKUP(D85,'[15]Andel og antal'!$I$4:$O$109,4,FALSE)</f>
        <v>#N/A</v>
      </c>
      <c r="M85" s="42" t="e">
        <f>VLOOKUP(D85,'[15]Andel og antal'!$I$4:$O$109,5,FALSE)</f>
        <v>#N/A</v>
      </c>
      <c r="N85" s="42" t="e">
        <f>VLOOKUP(D85,'[15]Andel og antal'!$I$4:$O$109,6,FALSE)</f>
        <v>#N/A</v>
      </c>
      <c r="O85" s="42" t="e">
        <f>VLOOKUP(D85,'[15]Andel og antal'!$I$4:$O$109,2,FALSE)+VLOOKUP(D85,'[15]Andel og antal'!$I$4:$O$109,3,FALSE)</f>
        <v>#N/A</v>
      </c>
      <c r="P85" s="43" t="e">
        <f>VLOOKUP(D85,'[15]Andel og antal'!$I$4:$O$109,4,FALSE)/(VLOOKUP(D85,'[15]Andel og antal'!$I$4:$O$109,4,FALSE)+VLOOKUP(D85,'[15]Andel og antal'!$I$4:$O$109,5,FALSE)+VLOOKUP(D85,'[15]Andel og antal'!$I$4:$O$109,6,FALSE))</f>
        <v>#N/A</v>
      </c>
      <c r="Q85" s="43" t="e">
        <f>VLOOKUP(D85,'[15]Andel og antal'!$I$4:$O$109,5,FALSE)/(VLOOKUP(D85,'[15]Andel og antal'!$I$4:$O$109,4,FALSE)+VLOOKUP(D85,'[15]Andel og antal'!$I$4:$O$109,5,FALSE)+VLOOKUP(D85,'[15]Andel og antal'!$I$4:$O$109,6,FALSE))</f>
        <v>#N/A</v>
      </c>
      <c r="R85" s="43" t="e">
        <f>VLOOKUP(D85,'[15]Andel og antal'!$I$4:$O$109,6,FALSE)/(VLOOKUP(D85,'[15]Andel og antal'!$I$4:$O$109,4,FALSE)+VLOOKUP(D85,'[15]Andel og antal'!$I$4:$O$109,5,FALSE)+VLOOKUP(D85,'[15]Andel og antal'!$I$4:$O$109,6,FALSE))</f>
        <v>#N/A</v>
      </c>
      <c r="S85" s="34" t="e">
        <f>VLOOKUP(D85,'[16]Samtlige nøgletal'!$K$3:$M$106,2,FALSE)</f>
        <v>#N/A</v>
      </c>
      <c r="T85" s="34" t="e">
        <f>VLOOKUP(D85,'[16]Samtlige nøgletal'!$K$3:$M$106,3,FALSE)</f>
        <v>#N/A</v>
      </c>
      <c r="U85" s="44"/>
      <c r="V85" s="45"/>
      <c r="W85" s="45"/>
    </row>
    <row r="86" spans="1:23" s="8" customFormat="1" x14ac:dyDescent="0.25">
      <c r="A86" s="7" t="s">
        <v>5</v>
      </c>
      <c r="B86" s="21" t="s">
        <v>7</v>
      </c>
      <c r="C86" s="22" t="s">
        <v>57</v>
      </c>
      <c r="D86" s="23">
        <v>1125</v>
      </c>
      <c r="E86" s="15">
        <f>VLOOKUP(D86,[12]_SKP3!$C$1:$F$120,4,FALSE)</f>
        <v>1.8859999999999998E-2</v>
      </c>
      <c r="F86" s="6">
        <f>VLOOKUP(D86,'[13]Dimensionering 2025'!$A$7:$F$102,6,FALSE)</f>
        <v>1.3309085511363637E-2</v>
      </c>
      <c r="G86" s="18">
        <f>VLOOKUP(C86,[14]Tilgang!$G$4:$K$105,5,FALSE)</f>
        <v>62</v>
      </c>
      <c r="H86" s="9">
        <f>VLOOKUP(D86,'[15]Andel og antal'!$Q$4:$W$109,4,FALSE)</f>
        <v>0.9555555555555556</v>
      </c>
      <c r="I86" s="9"/>
      <c r="J86" s="9"/>
      <c r="K86" s="9"/>
      <c r="L86" s="11">
        <f>VLOOKUP(D86,'[15]Andel og antal'!$I$4:$O$109,4,FALSE)</f>
        <v>43</v>
      </c>
      <c r="M86" s="11"/>
      <c r="N86" s="11"/>
      <c r="O86" s="11"/>
      <c r="P86" s="13">
        <f>VLOOKUP(D86,'[15]Andel og antal'!$I$4:$O$109,4,FALSE)/(VLOOKUP(D86,'[15]Andel og antal'!$I$4:$O$109,4,FALSE)+VLOOKUP(D86,'[15]Andel og antal'!$I$4:$O$109,5,FALSE)+VLOOKUP(D86,'[15]Andel og antal'!$I$4:$O$109,6,FALSE))</f>
        <v>0.9555555555555556</v>
      </c>
      <c r="Q86" s="13"/>
      <c r="R86" s="13"/>
      <c r="S86" s="7">
        <f>VLOOKUP(D86,'[16]Samtlige nøgletal'!$K$3:$M$106,2,FALSE)</f>
        <v>87</v>
      </c>
      <c r="T86" s="7">
        <f>VLOOKUP(D86,'[16]Samtlige nøgletal'!$K$3:$M$106,3,FALSE)</f>
        <v>4</v>
      </c>
      <c r="U86" s="4"/>
      <c r="V86" s="16"/>
      <c r="W86" s="16"/>
    </row>
    <row r="87" spans="1:23" s="8" customFormat="1" x14ac:dyDescent="0.25">
      <c r="A87" s="7" t="s">
        <v>5</v>
      </c>
      <c r="B87" s="21" t="s">
        <v>7</v>
      </c>
      <c r="C87" s="22" t="s">
        <v>58</v>
      </c>
      <c r="D87" s="23">
        <v>1470</v>
      </c>
      <c r="E87" s="15">
        <f>VLOOKUP(D87,[12]_SKP3!$C$1:$F$120,4,FALSE)</f>
        <v>0.20045000000000002</v>
      </c>
      <c r="F87" s="6">
        <f>VLOOKUP(D87,'[13]Dimensionering 2025'!$A$7:$F$102,6,FALSE)</f>
        <v>0.14889193368421053</v>
      </c>
      <c r="G87" s="18">
        <f>VLOOKUP(C87,[14]Tilgang!$G$4:$K$105,5,FALSE)</f>
        <v>60</v>
      </c>
      <c r="H87" s="9">
        <f>VLOOKUP(D87,'[15]Andel og antal'!$Q$4:$W$109,4,FALSE)</f>
        <v>0.6875</v>
      </c>
      <c r="I87" s="9">
        <f>VLOOKUP(D87,'[15]Andel og antal'!$Q$4:$W$109,5,FALSE)</f>
        <v>0.10416666666666667</v>
      </c>
      <c r="J87" s="9"/>
      <c r="K87" s="9">
        <f>VLOOKUP(D87,'[15]Andel og antal'!$Q$4:$W$109,2,FALSE)+VLOOKUP(D87,'[15]Andel og antal'!$Q$4:$W$109,3,FALSE)</f>
        <v>0.20833333333333331</v>
      </c>
      <c r="L87" s="11">
        <f>VLOOKUP(D87,'[15]Andel og antal'!$I$4:$O$109,4,FALSE)</f>
        <v>33</v>
      </c>
      <c r="M87" s="11">
        <f>VLOOKUP(D87,'[15]Andel og antal'!$I$4:$O$109,5,FALSE)</f>
        <v>5</v>
      </c>
      <c r="N87" s="11"/>
      <c r="O87" s="11">
        <f>VLOOKUP(D87,'[15]Andel og antal'!$I$4:$O$109,2,FALSE)+VLOOKUP(D87,'[15]Andel og antal'!$I$4:$O$109,3,FALSE)</f>
        <v>10</v>
      </c>
      <c r="P87" s="13">
        <f>VLOOKUP(D87,'[15]Andel og antal'!$I$4:$O$109,4,FALSE)/(VLOOKUP(D87,'[15]Andel og antal'!$I$4:$O$109,4,FALSE)+VLOOKUP(D87,'[15]Andel og antal'!$I$4:$O$109,5,FALSE)+VLOOKUP(D87,'[15]Andel og antal'!$I$4:$O$109,6,FALSE))</f>
        <v>0.86842105263157898</v>
      </c>
      <c r="Q87" s="13">
        <f>VLOOKUP(D87,'[15]Andel og antal'!$I$4:$O$109,5,FALSE)/(VLOOKUP(D87,'[15]Andel og antal'!$I$4:$O$109,4,FALSE)+VLOOKUP(D87,'[15]Andel og antal'!$I$4:$O$109,5,FALSE)+VLOOKUP(D87,'[15]Andel og antal'!$I$4:$O$109,6,FALSE))</f>
        <v>0.13157894736842105</v>
      </c>
      <c r="R87" s="13"/>
      <c r="S87" s="7">
        <f>VLOOKUP(D87,'[16]Samtlige nøgletal'!$K$3:$M$106,2,FALSE)</f>
        <v>55</v>
      </c>
      <c r="T87" s="7">
        <f>VLOOKUP(D87,'[16]Samtlige nøgletal'!$K$3:$M$106,3,FALSE)</f>
        <v>13</v>
      </c>
      <c r="U87" s="4"/>
      <c r="V87" s="16"/>
      <c r="W87" s="16"/>
    </row>
    <row r="88" spans="1:23" s="8" customFormat="1" x14ac:dyDescent="0.25">
      <c r="A88" s="7" t="s">
        <v>5</v>
      </c>
      <c r="B88" s="21" t="s">
        <v>5</v>
      </c>
      <c r="C88" s="22" t="s">
        <v>59</v>
      </c>
      <c r="D88" s="23">
        <v>1440</v>
      </c>
      <c r="E88" s="15">
        <f>VLOOKUP(D88,[12]_SKP3!$C$1:$F$120,4,FALSE)</f>
        <v>0</v>
      </c>
      <c r="F88" s="6">
        <f>VLOOKUP(D88,'[13]Dimensionering 2025'!$A$7:$F$102,6,FALSE)</f>
        <v>3.3013820737344733E-2</v>
      </c>
      <c r="G88" s="18">
        <f>VLOOKUP(C88,[14]Tilgang!$G$4:$K$105,5,FALSE)</f>
        <v>15</v>
      </c>
      <c r="H88" s="9" t="e">
        <f>VLOOKUP(D88,'[15]Andel og antal'!$Q$4:$W$109,4,FALSE)</f>
        <v>#N/A</v>
      </c>
      <c r="I88" s="9" t="e">
        <f>VLOOKUP(D88,'[15]Andel og antal'!$Q$4:$W$109,5,FALSE)</f>
        <v>#N/A</v>
      </c>
      <c r="J88" s="9" t="e">
        <f>VLOOKUP(D88,'[15]Andel og antal'!$Q$4:$W$109,6,FALSE)</f>
        <v>#N/A</v>
      </c>
      <c r="K88" s="9" t="e">
        <f>VLOOKUP(D88,'[15]Andel og antal'!$Q$4:$W$109,2,FALSE)+VLOOKUP(D88,'[15]Andel og antal'!$Q$4:$W$109,3,FALSE)</f>
        <v>#N/A</v>
      </c>
      <c r="L88" s="11" t="e">
        <f>VLOOKUP(D88,'[15]Andel og antal'!$I$4:$O$109,4,FALSE)</f>
        <v>#N/A</v>
      </c>
      <c r="M88" s="11" t="e">
        <f>VLOOKUP(D88,'[15]Andel og antal'!$I$4:$O$109,5,FALSE)</f>
        <v>#N/A</v>
      </c>
      <c r="N88" s="11" t="e">
        <f>VLOOKUP(D88,'[15]Andel og antal'!$I$4:$O$109,6,FALSE)</f>
        <v>#N/A</v>
      </c>
      <c r="O88" s="11" t="e">
        <f>VLOOKUP(D88,'[15]Andel og antal'!$I$4:$O$109,2,FALSE)+VLOOKUP(D88,'[15]Andel og antal'!$I$4:$O$109,3,FALSE)</f>
        <v>#N/A</v>
      </c>
      <c r="P88" s="13" t="e">
        <f>VLOOKUP(D88,'[15]Andel og antal'!$I$4:$O$109,4,FALSE)/(VLOOKUP(D88,'[15]Andel og antal'!$I$4:$O$109,4,FALSE)+VLOOKUP(D88,'[15]Andel og antal'!$I$4:$O$109,5,FALSE)+VLOOKUP(D88,'[15]Andel og antal'!$I$4:$O$109,6,FALSE))</f>
        <v>#N/A</v>
      </c>
      <c r="Q88" s="13" t="e">
        <f>VLOOKUP(D88,'[15]Andel og antal'!$I$4:$O$109,5,FALSE)/(VLOOKUP(D88,'[15]Andel og antal'!$I$4:$O$109,4,FALSE)+VLOOKUP(D88,'[15]Andel og antal'!$I$4:$O$109,5,FALSE)+VLOOKUP(D88,'[15]Andel og antal'!$I$4:$O$109,6,FALSE))</f>
        <v>#N/A</v>
      </c>
      <c r="R88" s="13" t="e">
        <f>VLOOKUP(D88,'[15]Andel og antal'!$I$4:$O$109,6,FALSE)/(VLOOKUP(D88,'[15]Andel og antal'!$I$4:$O$109,4,FALSE)+VLOOKUP(D88,'[15]Andel og antal'!$I$4:$O$109,5,FALSE)+VLOOKUP(D88,'[15]Andel og antal'!$I$4:$O$109,6,FALSE))</f>
        <v>#N/A</v>
      </c>
      <c r="S88" s="7">
        <f>VLOOKUP(D88,'[16]Samtlige nøgletal'!$K$3:$M$106,2,FALSE)</f>
        <v>20</v>
      </c>
      <c r="T88" s="7"/>
      <c r="U88" s="4"/>
      <c r="V88" s="16"/>
      <c r="W88" s="16"/>
    </row>
    <row r="89" spans="1:23" s="8" customFormat="1" x14ac:dyDescent="0.25">
      <c r="A89" s="7" t="s">
        <v>7</v>
      </c>
      <c r="B89" s="21" t="s">
        <v>7</v>
      </c>
      <c r="C89" s="22" t="s">
        <v>60</v>
      </c>
      <c r="D89" s="23">
        <v>1630</v>
      </c>
      <c r="E89" s="15">
        <f>VLOOKUP(D89,[12]_SKP3!$C$1:$F$120,4,FALSE)</f>
        <v>0.24757000000000001</v>
      </c>
      <c r="F89" s="6">
        <f>VLOOKUP(D89,'[13]Dimensionering 2025'!$A$7:$F$102,6,FALSE)</f>
        <v>8.8869110576923066E-2</v>
      </c>
      <c r="G89" s="18">
        <f>VLOOKUP(C89,[14]Tilgang!$G$4:$K$105,5,FALSE)</f>
        <v>80</v>
      </c>
      <c r="H89" s="9">
        <f>VLOOKUP(D89,'[15]Andel og antal'!$Q$4:$W$109,4,FALSE)</f>
        <v>0.6</v>
      </c>
      <c r="I89" s="9">
        <f>VLOOKUP(D89,'[15]Andel og antal'!$Q$4:$W$109,5,FALSE)</f>
        <v>0.21818181818181817</v>
      </c>
      <c r="J89" s="9"/>
      <c r="K89" s="9">
        <f>VLOOKUP(D89,'[15]Andel og antal'!$Q$4:$W$109,2,FALSE)+VLOOKUP(D89,'[15]Andel og antal'!$Q$4:$W$109,3,FALSE)</f>
        <v>0.16363636363636364</v>
      </c>
      <c r="L89" s="11">
        <f>VLOOKUP(D89,'[15]Andel og antal'!$I$4:$O$109,4,FALSE)</f>
        <v>33</v>
      </c>
      <c r="M89" s="11">
        <f>VLOOKUP(D89,'[15]Andel og antal'!$I$4:$O$109,5,FALSE)</f>
        <v>12</v>
      </c>
      <c r="N89" s="11"/>
      <c r="O89" s="11">
        <f>VLOOKUP(D89,'[15]Andel og antal'!$I$4:$O$109,2,FALSE)+VLOOKUP(D89,'[15]Andel og antal'!$I$4:$O$109,3,FALSE)</f>
        <v>9</v>
      </c>
      <c r="P89" s="13">
        <f>VLOOKUP(D89,'[15]Andel og antal'!$I$4:$O$109,4,FALSE)/(VLOOKUP(D89,'[15]Andel og antal'!$I$4:$O$109,4,FALSE)+VLOOKUP(D89,'[15]Andel og antal'!$I$4:$O$109,5,FALSE)+VLOOKUP(D89,'[15]Andel og antal'!$I$4:$O$109,6,FALSE))</f>
        <v>0.71739130434782605</v>
      </c>
      <c r="Q89" s="13">
        <f>VLOOKUP(D89,'[15]Andel og antal'!$I$4:$O$109,5,FALSE)/(VLOOKUP(D89,'[15]Andel og antal'!$I$4:$O$109,4,FALSE)+VLOOKUP(D89,'[15]Andel og antal'!$I$4:$O$109,5,FALSE)+VLOOKUP(D89,'[15]Andel og antal'!$I$4:$O$109,6,FALSE))</f>
        <v>0.2608695652173913</v>
      </c>
      <c r="R89" s="13"/>
      <c r="S89" s="7">
        <f>VLOOKUP(D89,'[16]Samtlige nøgletal'!$K$3:$M$106,2,FALSE)</f>
        <v>80</v>
      </c>
      <c r="T89" s="7">
        <f>VLOOKUP(D89,'[16]Samtlige nøgletal'!$K$3:$M$106,3,FALSE)</f>
        <v>22</v>
      </c>
      <c r="U89" s="4"/>
      <c r="V89" s="16"/>
      <c r="W89" s="16"/>
    </row>
    <row r="90" spans="1:23" s="8" customFormat="1" x14ac:dyDescent="0.25">
      <c r="A90" s="7" t="s">
        <v>5</v>
      </c>
      <c r="B90" s="21" t="s">
        <v>5</v>
      </c>
      <c r="C90" s="22" t="s">
        <v>88</v>
      </c>
      <c r="D90" s="23">
        <v>1650</v>
      </c>
      <c r="E90" s="15">
        <f>VLOOKUP(D90,[12]_SKP3!$C$1:$F$120,4,FALSE)</f>
        <v>0</v>
      </c>
      <c r="F90" s="6">
        <f>VLOOKUP(D90,'[13]Dimensionering 2025'!$A$7:$F$102,6,FALSE)</f>
        <v>1.941669440476191E-2</v>
      </c>
      <c r="G90" s="18">
        <f>VLOOKUP(C90,[14]Tilgang!$G$4:$K$105,5,FALSE)</f>
        <v>39</v>
      </c>
      <c r="H90" s="9">
        <f>VLOOKUP(D90,'[15]Andel og antal'!$Q$4:$W$109,4,FALSE)</f>
        <v>0.7567567567567568</v>
      </c>
      <c r="I90" s="9"/>
      <c r="J90" s="9"/>
      <c r="K90" s="9">
        <f>VLOOKUP(D90,'[15]Andel og antal'!$Q$4:$W$109,2,FALSE)+VLOOKUP(D90,'[15]Andel og antal'!$Q$4:$W$109,3,FALSE)</f>
        <v>0.24324324324324326</v>
      </c>
      <c r="L90" s="11">
        <f>VLOOKUP(D90,'[15]Andel og antal'!$I$4:$O$109,4,FALSE)</f>
        <v>28</v>
      </c>
      <c r="M90" s="11"/>
      <c r="N90" s="11"/>
      <c r="O90" s="11">
        <f>VLOOKUP(D90,'[15]Andel og antal'!$I$4:$O$109,2,FALSE)+VLOOKUP(D90,'[15]Andel og antal'!$I$4:$O$109,3,FALSE)</f>
        <v>9</v>
      </c>
      <c r="P90" s="13">
        <f>VLOOKUP(D90,'[15]Andel og antal'!$I$4:$O$109,4,FALSE)/(VLOOKUP(D90,'[15]Andel og antal'!$I$4:$O$109,4,FALSE)+VLOOKUP(D90,'[15]Andel og antal'!$I$4:$O$109,5,FALSE)+VLOOKUP(D90,'[15]Andel og antal'!$I$4:$O$109,6,FALSE))</f>
        <v>1</v>
      </c>
      <c r="Q90" s="13"/>
      <c r="R90" s="13"/>
      <c r="S90" s="7">
        <f>VLOOKUP(D90,'[16]Samtlige nøgletal'!$K$3:$M$106,2,FALSE)</f>
        <v>46</v>
      </c>
      <c r="T90" s="7"/>
      <c r="U90" s="4"/>
      <c r="V90" s="16"/>
      <c r="W90" s="16"/>
    </row>
    <row r="91" spans="1:23" s="8" customFormat="1" x14ac:dyDescent="0.25">
      <c r="A91" s="7" t="s">
        <v>5</v>
      </c>
      <c r="B91" s="21" t="s">
        <v>7</v>
      </c>
      <c r="C91" s="22" t="s">
        <v>109</v>
      </c>
      <c r="D91" s="23">
        <v>1110</v>
      </c>
      <c r="E91" s="15">
        <f>VLOOKUP(D91,[12]_SKP3!$C$1:$F$120,4,FALSE)</f>
        <v>3.4660000000000003E-2</v>
      </c>
      <c r="F91" s="6">
        <f>VLOOKUP(D91,'[13]Dimensionering 2025'!$A$7:$F$102,6,FALSE)</f>
        <v>3.6776973137583907E-2</v>
      </c>
      <c r="G91" s="18">
        <f>VLOOKUP(C91,[14]Tilgang!$G$4:$K$105,5,FALSE)</f>
        <v>929</v>
      </c>
      <c r="H91" s="9">
        <f>VLOOKUP(D91,'[15]Andel og antal'!$Q$4:$W$109,4,FALSE)</f>
        <v>0.82933333333333337</v>
      </c>
      <c r="I91" s="9">
        <f>VLOOKUP(D91,'[15]Andel og antal'!$Q$4:$W$109,5,FALSE)</f>
        <v>1.7333333333333333E-2</v>
      </c>
      <c r="J91" s="9"/>
      <c r="K91" s="9">
        <f>VLOOKUP(D91,'[15]Andel og antal'!$Q$4:$W$109,2,FALSE)+VLOOKUP(D91,'[15]Andel og antal'!$Q$4:$W$109,3,FALSE)</f>
        <v>0.152</v>
      </c>
      <c r="L91" s="11">
        <f>VLOOKUP(D91,'[15]Andel og antal'!$I$4:$O$109,4,FALSE)</f>
        <v>622</v>
      </c>
      <c r="M91" s="11">
        <f>VLOOKUP(D91,'[15]Andel og antal'!$I$4:$O$109,5,FALSE)</f>
        <v>13</v>
      </c>
      <c r="N91" s="11"/>
      <c r="O91" s="11">
        <f>VLOOKUP(D91,'[15]Andel og antal'!$I$4:$O$109,2,FALSE)+VLOOKUP(D91,'[15]Andel og antal'!$I$4:$O$109,3,FALSE)</f>
        <v>114</v>
      </c>
      <c r="P91" s="13">
        <f>VLOOKUP(D91,'[15]Andel og antal'!$I$4:$O$109,4,FALSE)/(VLOOKUP(D91,'[15]Andel og antal'!$I$4:$O$109,4,FALSE)+VLOOKUP(D91,'[15]Andel og antal'!$I$4:$O$109,5,FALSE)+VLOOKUP(D91,'[15]Andel og antal'!$I$4:$O$109,6,FALSE))</f>
        <v>0.9779874213836478</v>
      </c>
      <c r="Q91" s="13">
        <f>VLOOKUP(D91,'[15]Andel og antal'!$I$4:$O$109,5,FALSE)/(VLOOKUP(D91,'[15]Andel og antal'!$I$4:$O$109,4,FALSE)+VLOOKUP(D91,'[15]Andel og antal'!$I$4:$O$109,5,FALSE)+VLOOKUP(D91,'[15]Andel og antal'!$I$4:$O$109,6,FALSE))</f>
        <v>2.0440251572327043E-2</v>
      </c>
      <c r="R91" s="13"/>
      <c r="S91" s="7">
        <f>VLOOKUP(D91,'[16]Samtlige nøgletal'!$K$3:$M$106,2,FALSE)</f>
        <v>1056</v>
      </c>
      <c r="T91" s="7">
        <f>VLOOKUP(D91,'[16]Samtlige nøgletal'!$K$3:$M$106,3,FALSE)</f>
        <v>58</v>
      </c>
      <c r="U91" s="4"/>
      <c r="V91" s="16"/>
      <c r="W91" s="16"/>
    </row>
    <row r="92" spans="1:23" s="46" customFormat="1" x14ac:dyDescent="0.25">
      <c r="A92" s="34"/>
      <c r="B92" s="35"/>
      <c r="C92" s="36" t="s">
        <v>102</v>
      </c>
      <c r="D92" s="37">
        <v>1410</v>
      </c>
      <c r="E92" s="38">
        <f>VLOOKUP(D92,[12]_SKP3!$C$1:$F$120,4,FALSE)</f>
        <v>0.29432999999999998</v>
      </c>
      <c r="F92" s="39" t="e">
        <f>VLOOKUP(D92,'[13]Dimensionering 2025'!$A$7:$F$102,6,FALSE)</f>
        <v>#N/A</v>
      </c>
      <c r="G92" s="40" t="e">
        <f>VLOOKUP(C92,[14]Tilgang!$G$4:$K$105,5,FALSE)</f>
        <v>#N/A</v>
      </c>
      <c r="H92" s="41" t="e">
        <f>VLOOKUP(D92,'[15]Andel og antal'!$Q$4:$W$109,4,FALSE)</f>
        <v>#N/A</v>
      </c>
      <c r="I92" s="41" t="e">
        <f>VLOOKUP(D92,'[15]Andel og antal'!$Q$4:$W$109,5,FALSE)</f>
        <v>#N/A</v>
      </c>
      <c r="J92" s="41" t="e">
        <f>VLOOKUP(D92,'[15]Andel og antal'!$Q$4:$W$109,6,FALSE)</f>
        <v>#N/A</v>
      </c>
      <c r="K92" s="41" t="e">
        <f>VLOOKUP(D92,'[15]Andel og antal'!$Q$4:$W$109,2,FALSE)+VLOOKUP(D92,'[15]Andel og antal'!$Q$4:$W$109,3,FALSE)</f>
        <v>#N/A</v>
      </c>
      <c r="L92" s="42" t="e">
        <f>VLOOKUP(D92,'[15]Andel og antal'!$I$4:$O$109,4,FALSE)</f>
        <v>#N/A</v>
      </c>
      <c r="M92" s="42" t="e">
        <f>VLOOKUP(D92,'[15]Andel og antal'!$I$4:$O$109,5,FALSE)</f>
        <v>#N/A</v>
      </c>
      <c r="N92" s="42" t="e">
        <f>VLOOKUP(D92,'[15]Andel og antal'!$I$4:$O$109,6,FALSE)</f>
        <v>#N/A</v>
      </c>
      <c r="O92" s="42" t="e">
        <f>VLOOKUP(D92,'[15]Andel og antal'!$I$4:$O$109,2,FALSE)+VLOOKUP(D92,'[15]Andel og antal'!$I$4:$O$109,3,FALSE)</f>
        <v>#N/A</v>
      </c>
      <c r="P92" s="43" t="e">
        <f>VLOOKUP(D92,'[15]Andel og antal'!$I$4:$O$109,4,FALSE)/(VLOOKUP(D92,'[15]Andel og antal'!$I$4:$O$109,4,FALSE)+VLOOKUP(D92,'[15]Andel og antal'!$I$4:$O$109,5,FALSE)+VLOOKUP(D92,'[15]Andel og antal'!$I$4:$O$109,6,FALSE))</f>
        <v>#N/A</v>
      </c>
      <c r="Q92" s="43" t="e">
        <f>VLOOKUP(D92,'[15]Andel og antal'!$I$4:$O$109,5,FALSE)/(VLOOKUP(D92,'[15]Andel og antal'!$I$4:$O$109,4,FALSE)+VLOOKUP(D92,'[15]Andel og antal'!$I$4:$O$109,5,FALSE)+VLOOKUP(D92,'[15]Andel og antal'!$I$4:$O$109,6,FALSE))</f>
        <v>#N/A</v>
      </c>
      <c r="R92" s="43" t="e">
        <f>VLOOKUP(D92,'[15]Andel og antal'!$I$4:$O$109,6,FALSE)/(VLOOKUP(D92,'[15]Andel og antal'!$I$4:$O$109,4,FALSE)+VLOOKUP(D92,'[15]Andel og antal'!$I$4:$O$109,5,FALSE)+VLOOKUP(D92,'[15]Andel og antal'!$I$4:$O$109,6,FALSE))</f>
        <v>#N/A</v>
      </c>
      <c r="S92" s="34"/>
      <c r="T92" s="34"/>
      <c r="U92" s="44"/>
      <c r="V92" s="45"/>
      <c r="W92" s="45"/>
    </row>
    <row r="93" spans="1:23" s="8" customFormat="1" x14ac:dyDescent="0.25">
      <c r="A93" s="7" t="s">
        <v>5</v>
      </c>
      <c r="B93" s="21" t="s">
        <v>5</v>
      </c>
      <c r="C93" s="22" t="s">
        <v>105</v>
      </c>
      <c r="D93" s="23">
        <v>2008</v>
      </c>
      <c r="E93" s="15">
        <f>VLOOKUP(D93,[12]_SKP3!$C$1:$F$120,4,FALSE)</f>
        <v>0</v>
      </c>
      <c r="F93" s="6">
        <v>1.2999999999999999E-2</v>
      </c>
      <c r="G93" s="18">
        <f>VLOOKUP(C93,[14]Tilgang!$G$4:$K$105,5,FALSE)</f>
        <v>4265</v>
      </c>
      <c r="H93" s="9">
        <f>VLOOKUP(D93,'[15]Andel og antal'!$Q$4:$W$109,4,FALSE)</f>
        <v>0.75526964139063779</v>
      </c>
      <c r="I93" s="9"/>
      <c r="J93" s="9"/>
      <c r="K93" s="9">
        <f>VLOOKUP(D93,'[15]Andel og antal'!$Q$4:$W$109,2,FALSE)+VLOOKUP(D93,'[15]Andel og antal'!$Q$4:$W$109,3,FALSE)</f>
        <v>0.24473035860936215</v>
      </c>
      <c r="L93" s="11">
        <f>VLOOKUP(D93,'[15]Andel og antal'!$I$4:$O$109,4,FALSE)</f>
        <v>2759</v>
      </c>
      <c r="M93" s="11"/>
      <c r="N93" s="11"/>
      <c r="O93" s="11">
        <f>VLOOKUP(D93,'[15]Andel og antal'!$I$4:$O$109,2,FALSE)+VLOOKUP(D93,'[15]Andel og antal'!$I$4:$O$109,3,FALSE)</f>
        <v>894</v>
      </c>
      <c r="P93" s="13">
        <f>VLOOKUP(D93,'[15]Andel og antal'!$I$4:$O$109,4,FALSE)/(VLOOKUP(D93,'[15]Andel og antal'!$I$4:$O$109,4,FALSE)+VLOOKUP(D93,'[15]Andel og antal'!$I$4:$O$109,5,FALSE)+VLOOKUP(D93,'[15]Andel og antal'!$I$4:$O$109,6,FALSE))</f>
        <v>1</v>
      </c>
      <c r="Q93" s="13"/>
      <c r="R93" s="13"/>
      <c r="S93" s="7">
        <f>VLOOKUP(D93,'[16]Samtlige nøgletal'!$K$3:$M$106,2,FALSE)</f>
        <v>5990</v>
      </c>
      <c r="T93" s="7"/>
      <c r="U93" s="4"/>
      <c r="V93" s="16"/>
      <c r="W93" s="16"/>
    </row>
    <row r="94" spans="1:23" s="8" customFormat="1" x14ac:dyDescent="0.25">
      <c r="A94" s="7" t="s">
        <v>5</v>
      </c>
      <c r="B94" s="21" t="s">
        <v>5</v>
      </c>
      <c r="C94" s="22" t="s">
        <v>106</v>
      </c>
      <c r="D94" s="23">
        <v>2007</v>
      </c>
      <c r="E94" s="15">
        <f>VLOOKUP(D94,[12]_SKP3!$C$1:$F$120,4,FALSE)</f>
        <v>0</v>
      </c>
      <c r="F94" s="6">
        <v>1.7999999999999999E-2</v>
      </c>
      <c r="G94" s="18">
        <f>VLOOKUP(C94,[14]Tilgang!$G$4:$K$105,5,FALSE)</f>
        <v>3048</v>
      </c>
      <c r="H94" s="9">
        <f>VLOOKUP(D94,'[15]Andel og antal'!$Q$4:$W$109,4,FALSE)</f>
        <v>0.81807081807081805</v>
      </c>
      <c r="I94" s="9"/>
      <c r="J94" s="9"/>
      <c r="K94" s="9">
        <f>VLOOKUP(D94,'[15]Andel og antal'!$Q$4:$W$109,2,FALSE)+VLOOKUP(D94,'[15]Andel og antal'!$Q$4:$W$109,3,FALSE)</f>
        <v>0.18152218152218152</v>
      </c>
      <c r="L94" s="11">
        <f>VLOOKUP(D94,'[15]Andel og antal'!$I$4:$O$109,4,FALSE)</f>
        <v>2010</v>
      </c>
      <c r="M94" s="11"/>
      <c r="N94" s="11"/>
      <c r="O94" s="11">
        <f>VLOOKUP(D94,'[15]Andel og antal'!$I$4:$O$109,2,FALSE)+VLOOKUP(D94,'[15]Andel og antal'!$I$4:$O$109,3,FALSE)</f>
        <v>446</v>
      </c>
      <c r="P94" s="13">
        <f>VLOOKUP(D94,'[15]Andel og antal'!$I$4:$O$109,4,FALSE)/(VLOOKUP(D94,'[15]Andel og antal'!$I$4:$O$109,4,FALSE)+VLOOKUP(D94,'[15]Andel og antal'!$I$4:$O$109,5,FALSE)+VLOOKUP(D94,'[15]Andel og antal'!$I$4:$O$109,6,FALSE))</f>
        <v>0.99950273495773245</v>
      </c>
      <c r="Q94" s="13"/>
      <c r="R94" s="13"/>
      <c r="S94" s="7">
        <f>VLOOKUP(D94,'[16]Samtlige nøgletal'!$K$3:$M$106,2,FALSE)</f>
        <v>4374</v>
      </c>
      <c r="T94" s="7"/>
      <c r="U94" s="4"/>
      <c r="V94" s="16"/>
      <c r="W94" s="16"/>
    </row>
    <row r="95" spans="1:23" s="46" customFormat="1" x14ac:dyDescent="0.25">
      <c r="A95" s="34"/>
      <c r="B95" s="35"/>
      <c r="C95" s="36" t="s">
        <v>103</v>
      </c>
      <c r="D95" s="37">
        <v>2004</v>
      </c>
      <c r="E95" s="38">
        <f>VLOOKUP(D95,[12]_SKP3!$C$1:$F$120,4,FALSE)</f>
        <v>0</v>
      </c>
      <c r="F95" s="39" t="e">
        <f>VLOOKUP(D95,'[13]Dimensionering 2025'!$A$7:$F$102,6,FALSE)</f>
        <v>#N/A</v>
      </c>
      <c r="G95" s="40" t="e">
        <f>VLOOKUP(C95,[14]Tilgang!$G$4:$K$105,5,FALSE)</f>
        <v>#N/A</v>
      </c>
      <c r="H95" s="41" t="e">
        <f>VLOOKUP(D95,'[15]Andel og antal'!$Q$4:$W$109,4,FALSE)</f>
        <v>#N/A</v>
      </c>
      <c r="I95" s="41" t="e">
        <f>VLOOKUP(D95,'[15]Andel og antal'!$Q$4:$W$109,5,FALSE)</f>
        <v>#N/A</v>
      </c>
      <c r="J95" s="41" t="e">
        <f>VLOOKUP(D95,'[15]Andel og antal'!$Q$4:$W$109,6,FALSE)</f>
        <v>#N/A</v>
      </c>
      <c r="K95" s="41" t="e">
        <f>VLOOKUP(D95,'[15]Andel og antal'!$Q$4:$W$109,2,FALSE)+VLOOKUP(D95,'[15]Andel og antal'!$Q$4:$W$109,3,FALSE)</f>
        <v>#N/A</v>
      </c>
      <c r="L95" s="42" t="e">
        <f>VLOOKUP(D95,'[15]Andel og antal'!$I$4:$O$109,4,FALSE)</f>
        <v>#N/A</v>
      </c>
      <c r="M95" s="42" t="e">
        <f>VLOOKUP(D95,'[15]Andel og antal'!$I$4:$O$109,5,FALSE)</f>
        <v>#N/A</v>
      </c>
      <c r="N95" s="42" t="e">
        <f>VLOOKUP(D95,'[15]Andel og antal'!$I$4:$O$109,6,FALSE)</f>
        <v>#N/A</v>
      </c>
      <c r="O95" s="42" t="e">
        <f>VLOOKUP(D95,'[15]Andel og antal'!$I$4:$O$109,2,FALSE)+VLOOKUP(D95,'[15]Andel og antal'!$I$4:$O$109,3,FALSE)</f>
        <v>#N/A</v>
      </c>
      <c r="P95" s="43" t="e">
        <f>VLOOKUP(D95,'[15]Andel og antal'!$I$4:$O$109,4,FALSE)/(VLOOKUP(D95,'[15]Andel og antal'!$I$4:$O$109,4,FALSE)+VLOOKUP(D95,'[15]Andel og antal'!$I$4:$O$109,5,FALSE)+VLOOKUP(D95,'[15]Andel og antal'!$I$4:$O$109,6,FALSE))</f>
        <v>#N/A</v>
      </c>
      <c r="Q95" s="43" t="e">
        <f>VLOOKUP(D95,'[15]Andel og antal'!$I$4:$O$109,5,FALSE)/(VLOOKUP(D95,'[15]Andel og antal'!$I$4:$O$109,4,FALSE)+VLOOKUP(D95,'[15]Andel og antal'!$I$4:$O$109,5,FALSE)+VLOOKUP(D95,'[15]Andel og antal'!$I$4:$O$109,6,FALSE))</f>
        <v>#N/A</v>
      </c>
      <c r="R95" s="43" t="e">
        <f>VLOOKUP(D95,'[15]Andel og antal'!$I$4:$O$109,6,FALSE)/(VLOOKUP(D95,'[15]Andel og antal'!$I$4:$O$109,4,FALSE)+VLOOKUP(D95,'[15]Andel og antal'!$I$4:$O$109,5,FALSE)+VLOOKUP(D95,'[15]Andel og antal'!$I$4:$O$109,6,FALSE))</f>
        <v>#N/A</v>
      </c>
      <c r="S95" s="34">
        <f>VLOOKUP(D95,'[16]Samtlige nøgletal'!$K$3:$M$106,2,FALSE)</f>
        <v>13</v>
      </c>
      <c r="T95" s="34"/>
      <c r="U95" s="44"/>
      <c r="V95" s="45"/>
      <c r="W95" s="45"/>
    </row>
    <row r="96" spans="1:23" s="8" customFormat="1" x14ac:dyDescent="0.25">
      <c r="A96" s="7" t="s">
        <v>5</v>
      </c>
      <c r="B96" s="21" t="s">
        <v>5</v>
      </c>
      <c r="C96" s="22" t="s">
        <v>92</v>
      </c>
      <c r="D96" s="23">
        <v>1360</v>
      </c>
      <c r="E96" s="15">
        <f>VLOOKUP(D96,[12]_SKP3!$C$1:$F$120,4,FALSE)</f>
        <v>0</v>
      </c>
      <c r="F96" s="6">
        <f>VLOOKUP(D96,'[13]Dimensionering 2025'!$A$7:$F$102,6,FALSE)</f>
        <v>3.3013820737344733E-2</v>
      </c>
      <c r="G96" s="18">
        <f>VLOOKUP(C96,[14]Tilgang!$G$4:$K$105,5,FALSE)</f>
        <v>8</v>
      </c>
      <c r="H96" s="9">
        <f>VLOOKUP(D96,'[15]Andel og antal'!$Q$4:$W$109,4,FALSE)</f>
        <v>0.8571428571428571</v>
      </c>
      <c r="I96" s="9"/>
      <c r="J96" s="9"/>
      <c r="K96" s="9"/>
      <c r="L96" s="11">
        <f>VLOOKUP(D96,'[15]Andel og antal'!$I$4:$O$109,4,FALSE)</f>
        <v>6</v>
      </c>
      <c r="M96" s="11"/>
      <c r="N96" s="11"/>
      <c r="O96" s="11"/>
      <c r="P96" s="13">
        <f>VLOOKUP(D96,'[15]Andel og antal'!$I$4:$O$109,4,FALSE)/(VLOOKUP(D96,'[15]Andel og antal'!$I$4:$O$109,4,FALSE)+VLOOKUP(D96,'[15]Andel og antal'!$I$4:$O$109,5,FALSE)+VLOOKUP(D96,'[15]Andel og antal'!$I$4:$O$109,6,FALSE))</f>
        <v>1</v>
      </c>
      <c r="Q96" s="13"/>
      <c r="R96" s="13"/>
      <c r="S96" s="7">
        <f>VLOOKUP(D96,'[16]Samtlige nøgletal'!$K$3:$M$106,2,FALSE)</f>
        <v>6</v>
      </c>
      <c r="T96" s="7"/>
      <c r="U96" s="4"/>
      <c r="V96" s="16"/>
      <c r="W96" s="16"/>
    </row>
    <row r="97" spans="1:23" s="8" customFormat="1" x14ac:dyDescent="0.25">
      <c r="A97" s="7" t="s">
        <v>5</v>
      </c>
      <c r="B97" s="21" t="s">
        <v>5</v>
      </c>
      <c r="C97" s="22" t="s">
        <v>62</v>
      </c>
      <c r="D97" s="23">
        <v>1370</v>
      </c>
      <c r="E97" s="15">
        <f>VLOOKUP(D97,[12]_SKP3!$C$1:$F$120,4,FALSE)</f>
        <v>0</v>
      </c>
      <c r="F97" s="6">
        <f>VLOOKUP(D97,'[13]Dimensionering 2025'!$A$7:$F$102,6,FALSE)</f>
        <v>3.3013820737344733E-2</v>
      </c>
      <c r="G97" s="18"/>
      <c r="H97" s="9"/>
      <c r="I97" s="9"/>
      <c r="J97" s="9"/>
      <c r="K97" s="9"/>
      <c r="L97" s="11"/>
      <c r="M97" s="11"/>
      <c r="N97" s="11"/>
      <c r="O97" s="11"/>
      <c r="P97" s="13">
        <f>VLOOKUP(D97,'[15]Andel og antal'!$I$4:$O$109,4,FALSE)/(VLOOKUP(D97,'[15]Andel og antal'!$I$4:$O$109,4,FALSE)+VLOOKUP(D97,'[15]Andel og antal'!$I$4:$O$109,5,FALSE)+VLOOKUP(D97,'[15]Andel og antal'!$I$4:$O$109,6,FALSE))</f>
        <v>1</v>
      </c>
      <c r="Q97" s="13"/>
      <c r="R97" s="13"/>
      <c r="S97" s="7" t="e">
        <f>VLOOKUP(D97,'[16]Samtlige nøgletal'!$K$3:$M$106,2,FALSE)</f>
        <v>#N/A</v>
      </c>
      <c r="T97" s="7" t="e">
        <f>VLOOKUP(D97,'[16]Samtlige nøgletal'!$K$3:$M$106,3,FALSE)</f>
        <v>#N/A</v>
      </c>
      <c r="U97" s="4"/>
      <c r="V97" s="16"/>
      <c r="W97" s="16"/>
    </row>
    <row r="98" spans="1:23" s="8" customFormat="1" x14ac:dyDescent="0.25">
      <c r="A98" s="7" t="s">
        <v>5</v>
      </c>
      <c r="B98" s="21" t="s">
        <v>5</v>
      </c>
      <c r="C98" s="22" t="s">
        <v>63</v>
      </c>
      <c r="D98" s="23">
        <v>1130</v>
      </c>
      <c r="E98" s="15">
        <f>VLOOKUP(D98,[12]_SKP3!$C$1:$F$120,4,FALSE)</f>
        <v>0</v>
      </c>
      <c r="F98" s="6">
        <f>VLOOKUP(D98,'[13]Dimensionering 2025'!$A$7:$F$102,6,FALSE)</f>
        <v>3.3013820737344733E-2</v>
      </c>
      <c r="G98" s="18">
        <f>VLOOKUP(C98,[14]Tilgang!$G$4:$K$105,5,FALSE)</f>
        <v>10</v>
      </c>
      <c r="H98" s="9">
        <f>VLOOKUP(D98,'[15]Andel og antal'!$Q$4:$W$109,4,FALSE)</f>
        <v>0.8571428571428571</v>
      </c>
      <c r="I98" s="9"/>
      <c r="J98" s="9"/>
      <c r="K98" s="9"/>
      <c r="L98" s="11">
        <f>VLOOKUP(D98,'[15]Andel og antal'!$I$4:$O$109,4,FALSE)</f>
        <v>6</v>
      </c>
      <c r="M98" s="11"/>
      <c r="N98" s="11"/>
      <c r="O98" s="11"/>
      <c r="P98" s="13">
        <f>VLOOKUP(D98,'[15]Andel og antal'!$I$4:$O$109,4,FALSE)/(VLOOKUP(D98,'[15]Andel og antal'!$I$4:$O$109,4,FALSE)+VLOOKUP(D98,'[15]Andel og antal'!$I$4:$O$109,5,FALSE)+VLOOKUP(D98,'[15]Andel og antal'!$I$4:$O$109,6,FALSE))</f>
        <v>1</v>
      </c>
      <c r="Q98" s="13"/>
      <c r="R98" s="13"/>
      <c r="S98" s="7">
        <f>VLOOKUP(D98,'[16]Samtlige nøgletal'!$K$3:$M$106,2,FALSE)</f>
        <v>11</v>
      </c>
      <c r="T98" s="7"/>
      <c r="U98" s="4"/>
      <c r="V98" s="16"/>
      <c r="W98" s="16"/>
    </row>
    <row r="99" spans="1:23" s="8" customFormat="1" x14ac:dyDescent="0.25">
      <c r="A99" s="7" t="s">
        <v>5</v>
      </c>
      <c r="B99" s="21" t="s">
        <v>7</v>
      </c>
      <c r="C99" s="22" t="s">
        <v>64</v>
      </c>
      <c r="D99" s="23">
        <v>1340</v>
      </c>
      <c r="E99" s="15">
        <f>VLOOKUP(D99,[12]_SKP3!$C$1:$F$120,4,FALSE)</f>
        <v>1.65E-3</v>
      </c>
      <c r="F99" s="6">
        <f>VLOOKUP(D99,'[13]Dimensionering 2025'!$A$7:$F$102,6,FALSE)</f>
        <v>4.3657224715909083E-2</v>
      </c>
      <c r="G99" s="18">
        <f>VLOOKUP(C99,[14]Tilgang!$G$4:$K$105,5,FALSE)</f>
        <v>44</v>
      </c>
      <c r="H99" s="9">
        <f>VLOOKUP(D99,'[15]Andel og antal'!$Q$4:$W$109,4,FALSE)</f>
        <v>0.92105263157894735</v>
      </c>
      <c r="I99" s="9"/>
      <c r="J99" s="9"/>
      <c r="K99" s="9"/>
      <c r="L99" s="11">
        <f>VLOOKUP(D99,'[15]Andel og antal'!$I$4:$O$109,4,FALSE)</f>
        <v>35</v>
      </c>
      <c r="M99" s="11"/>
      <c r="N99" s="11"/>
      <c r="O99" s="11"/>
      <c r="P99" s="13">
        <f>VLOOKUP(D99,'[15]Andel og antal'!$I$4:$O$109,4,FALSE)/(VLOOKUP(D99,'[15]Andel og antal'!$I$4:$O$109,4,FALSE)+VLOOKUP(D99,'[15]Andel og antal'!$I$4:$O$109,5,FALSE)+VLOOKUP(D99,'[15]Andel og antal'!$I$4:$O$109,6,FALSE))</f>
        <v>1</v>
      </c>
      <c r="Q99" s="13"/>
      <c r="R99" s="13"/>
      <c r="S99" s="7">
        <f>VLOOKUP(D99,'[16]Samtlige nøgletal'!$K$3:$M$106,2,FALSE)</f>
        <v>69</v>
      </c>
      <c r="T99" s="7"/>
      <c r="U99" s="4"/>
      <c r="V99" s="16"/>
      <c r="W99" s="16"/>
    </row>
    <row r="100" spans="1:23" s="8" customFormat="1" x14ac:dyDescent="0.25">
      <c r="A100" s="7" t="s">
        <v>5</v>
      </c>
      <c r="B100" s="21" t="s">
        <v>7</v>
      </c>
      <c r="C100" s="22" t="s">
        <v>65</v>
      </c>
      <c r="D100" s="25">
        <v>1770</v>
      </c>
      <c r="E100" s="15">
        <f>VLOOKUP(D100,[12]_SKP3!$C$1:$F$120,4,FALSE)</f>
        <v>4.929E-2</v>
      </c>
      <c r="F100" s="6">
        <f>VLOOKUP(D100,'[13]Dimensionering 2025'!$A$7:$F$102,6,FALSE)</f>
        <v>4.724813031345565E-2</v>
      </c>
      <c r="G100" s="18">
        <f>VLOOKUP(C100,[14]Tilgang!$G$4:$K$105,5,FALSE)</f>
        <v>555</v>
      </c>
      <c r="H100" s="9">
        <f>VLOOKUP(D100,'[15]Andel og antal'!$Q$4:$W$109,4,FALSE)</f>
        <v>0.71172962226640157</v>
      </c>
      <c r="I100" s="9">
        <f>VLOOKUP(D100,'[15]Andel og antal'!$Q$4:$W$109,5,FALSE)</f>
        <v>1.7892644135188866E-2</v>
      </c>
      <c r="J100" s="9">
        <f>VLOOKUP(D100,'[15]Andel og antal'!$Q$4:$W$109,6,FALSE)</f>
        <v>1.9880715705765408E-2</v>
      </c>
      <c r="K100" s="9">
        <f>VLOOKUP(D100,'[15]Andel og antal'!$Q$4:$W$109,2,FALSE)+VLOOKUP(D100,'[15]Andel og antal'!$Q$4:$W$109,3,FALSE)</f>
        <v>0.25049701789264411</v>
      </c>
      <c r="L100" s="11">
        <f>VLOOKUP(D100,'[15]Andel og antal'!$I$4:$O$109,4,FALSE)</f>
        <v>358</v>
      </c>
      <c r="M100" s="11">
        <f>VLOOKUP(D100,'[15]Andel og antal'!$I$4:$O$109,5,FALSE)</f>
        <v>9</v>
      </c>
      <c r="N100" s="11">
        <f>VLOOKUP(D100,'[15]Andel og antal'!$I$4:$O$109,6,FALSE)</f>
        <v>10</v>
      </c>
      <c r="O100" s="11">
        <f>VLOOKUP(D100,'[15]Andel og antal'!$I$4:$O$109,2,FALSE)+VLOOKUP(D100,'[15]Andel og antal'!$I$4:$O$109,3,FALSE)</f>
        <v>126</v>
      </c>
      <c r="P100" s="13">
        <f>VLOOKUP(D100,'[15]Andel og antal'!$I$4:$O$109,4,FALSE)/(VLOOKUP(D100,'[15]Andel og antal'!$I$4:$O$109,4,FALSE)+VLOOKUP(D100,'[15]Andel og antal'!$I$4:$O$109,5,FALSE)+VLOOKUP(D100,'[15]Andel og antal'!$I$4:$O$109,6,FALSE))</f>
        <v>0.9496021220159151</v>
      </c>
      <c r="Q100" s="13">
        <f>VLOOKUP(D100,'[15]Andel og antal'!$I$4:$O$109,5,FALSE)/(VLOOKUP(D100,'[15]Andel og antal'!$I$4:$O$109,4,FALSE)+VLOOKUP(D100,'[15]Andel og antal'!$I$4:$O$109,5,FALSE)+VLOOKUP(D100,'[15]Andel og antal'!$I$4:$O$109,6,FALSE))</f>
        <v>2.3872679045092837E-2</v>
      </c>
      <c r="R100" s="13">
        <f>VLOOKUP(D100,'[15]Andel og antal'!$I$4:$O$109,6,FALSE)/(VLOOKUP(D100,'[15]Andel og antal'!$I$4:$O$109,4,FALSE)+VLOOKUP(D100,'[15]Andel og antal'!$I$4:$O$109,5,FALSE)+VLOOKUP(D100,'[15]Andel og antal'!$I$4:$O$109,6,FALSE))</f>
        <v>2.6525198938992044E-2</v>
      </c>
      <c r="S100" s="7">
        <f>VLOOKUP(D100,'[16]Samtlige nøgletal'!$K$3:$M$106,2,FALSE)</f>
        <v>628</v>
      </c>
      <c r="T100" s="7">
        <f>VLOOKUP(D100,'[16]Samtlige nøgletal'!$K$3:$M$106,3,FALSE)</f>
        <v>21</v>
      </c>
      <c r="U100" s="4"/>
      <c r="V100" s="16"/>
      <c r="W100" s="16"/>
    </row>
    <row r="101" spans="1:23" s="8" customFormat="1" x14ac:dyDescent="0.25">
      <c r="A101" s="7" t="s">
        <v>7</v>
      </c>
      <c r="B101" s="21" t="s">
        <v>7</v>
      </c>
      <c r="C101" s="22" t="s">
        <v>66</v>
      </c>
      <c r="D101" s="23">
        <v>1760</v>
      </c>
      <c r="E101" s="15">
        <f>VLOOKUP(D101,[12]_SKP3!$C$1:$F$120,4,FALSE)</f>
        <v>0.44732</v>
      </c>
      <c r="F101" s="6">
        <f>VLOOKUP(D101,'[13]Dimensionering 2025'!$A$7:$F$102,6,FALSE)</f>
        <v>4.0127385909090908E-2</v>
      </c>
      <c r="G101" s="18">
        <f>VLOOKUP(C101,[14]Tilgang!$G$4:$K$105,5,FALSE)</f>
        <v>21</v>
      </c>
      <c r="H101" s="9">
        <f>VLOOKUP(D101,'[15]Andel og antal'!$Q$4:$W$109,4,FALSE)</f>
        <v>0.70588235294117652</v>
      </c>
      <c r="I101" s="9"/>
      <c r="J101" s="9"/>
      <c r="K101" s="9"/>
      <c r="L101" s="11">
        <f>VLOOKUP(D101,'[15]Andel og antal'!$I$4:$O$109,4,FALSE)</f>
        <v>12</v>
      </c>
      <c r="M101" s="11"/>
      <c r="N101" s="11"/>
      <c r="O101" s="11"/>
      <c r="P101" s="13">
        <f>VLOOKUP(D101,'[15]Andel og antal'!$I$4:$O$109,4,FALSE)/(VLOOKUP(D101,'[15]Andel og antal'!$I$4:$O$109,4,FALSE)+VLOOKUP(D101,'[15]Andel og antal'!$I$4:$O$109,5,FALSE)+VLOOKUP(D101,'[15]Andel og antal'!$I$4:$O$109,6,FALSE))</f>
        <v>0.8</v>
      </c>
      <c r="Q101" s="13"/>
      <c r="R101" s="13"/>
      <c r="S101" s="7">
        <f>VLOOKUP(D101,'[16]Samtlige nøgletal'!$K$3:$M$106,2,FALSE)</f>
        <v>12</v>
      </c>
      <c r="T101" s="7">
        <f>VLOOKUP(D101,'[16]Samtlige nøgletal'!$K$3:$M$106,3,FALSE)</f>
        <v>5</v>
      </c>
      <c r="U101" s="4"/>
      <c r="V101" s="16"/>
      <c r="W101" s="16"/>
    </row>
    <row r="102" spans="1:23" s="8" customFormat="1" x14ac:dyDescent="0.25">
      <c r="A102" s="7" t="s">
        <v>5</v>
      </c>
      <c r="B102" s="21" t="s">
        <v>5</v>
      </c>
      <c r="C102" s="22" t="s">
        <v>67</v>
      </c>
      <c r="D102" s="23">
        <v>1660</v>
      </c>
      <c r="E102" s="15">
        <f>VLOOKUP(D102,[12]_SKP3!$C$1:$F$120,4,FALSE)</f>
        <v>0</v>
      </c>
      <c r="F102" s="6">
        <f>VLOOKUP(D102,'[13]Dimensionering 2025'!$A$7:$F$102,6,FALSE)</f>
        <v>4.055065557692307E-2</v>
      </c>
      <c r="G102" s="18">
        <f>VLOOKUP(C102,[14]Tilgang!$G$4:$K$105,5,FALSE)</f>
        <v>19</v>
      </c>
      <c r="H102" s="9">
        <f>VLOOKUP(D102,'[15]Andel og antal'!$Q$4:$W$109,4,FALSE)</f>
        <v>1</v>
      </c>
      <c r="I102" s="9"/>
      <c r="J102" s="9"/>
      <c r="K102" s="9"/>
      <c r="L102" s="11">
        <f>VLOOKUP(D102,'[15]Andel og antal'!$I$4:$O$109,4,FALSE)</f>
        <v>18</v>
      </c>
      <c r="M102" s="11"/>
      <c r="N102" s="11"/>
      <c r="O102" s="11"/>
      <c r="P102" s="13">
        <f>VLOOKUP(D102,'[15]Andel og antal'!$I$4:$O$109,4,FALSE)/(VLOOKUP(D102,'[15]Andel og antal'!$I$4:$O$109,4,FALSE)+VLOOKUP(D102,'[15]Andel og antal'!$I$4:$O$109,5,FALSE)+VLOOKUP(D102,'[15]Andel og antal'!$I$4:$O$109,6,FALSE))</f>
        <v>1</v>
      </c>
      <c r="Q102" s="13"/>
      <c r="R102" s="13"/>
      <c r="S102" s="7">
        <f>VLOOKUP(D102,'[16]Samtlige nøgletal'!$K$3:$M$106,2,FALSE)</f>
        <v>32</v>
      </c>
      <c r="T102" s="7"/>
      <c r="U102" s="4"/>
      <c r="V102" s="16"/>
      <c r="W102" s="16"/>
    </row>
    <row r="103" spans="1:23" s="8" customFormat="1" x14ac:dyDescent="0.25">
      <c r="A103" s="7" t="s">
        <v>7</v>
      </c>
      <c r="B103" s="21" t="s">
        <v>7</v>
      </c>
      <c r="C103" s="22" t="s">
        <v>107</v>
      </c>
      <c r="D103" s="23">
        <v>1885</v>
      </c>
      <c r="E103" s="15">
        <f>VLOOKUP(D103,[12]_SKP3!$C$1:$F$120,4,FALSE)</f>
        <v>0.20093</v>
      </c>
      <c r="F103" s="6">
        <f>VLOOKUP(D103,'[13]Dimensionering 2025'!$A$7:$F$102,6,FALSE)</f>
        <v>1.6692053513513515E-2</v>
      </c>
      <c r="G103" s="18">
        <f>VLOOKUP(C103,[14]Tilgang!$G$4:$K$105,5,FALSE)</f>
        <v>72</v>
      </c>
      <c r="H103" s="9">
        <f>VLOOKUP(D103,'[15]Andel og antal'!$Q$4:$W$109,4,FALSE)</f>
        <v>0.4642857142857143</v>
      </c>
      <c r="I103" s="9">
        <f>VLOOKUP(D103,'[15]Andel og antal'!$Q$4:$W$109,5,FALSE)</f>
        <v>0.17857142857142858</v>
      </c>
      <c r="J103" s="9"/>
      <c r="K103" s="9">
        <f>VLOOKUP(D103,'[15]Andel og antal'!$Q$4:$W$109,2,FALSE)+VLOOKUP(D103,'[15]Andel og antal'!$Q$4:$W$109,3,FALSE)</f>
        <v>0.33928571428571425</v>
      </c>
      <c r="L103" s="11">
        <f>VLOOKUP(D103,'[15]Andel og antal'!$I$4:$O$109,4,FALSE)</f>
        <v>26</v>
      </c>
      <c r="M103" s="11">
        <f>VLOOKUP(D103,'[15]Andel og antal'!$I$4:$O$109,5,FALSE)</f>
        <v>10</v>
      </c>
      <c r="N103" s="11"/>
      <c r="O103" s="11">
        <f>VLOOKUP(D103,'[15]Andel og antal'!$I$4:$O$109,2,FALSE)+VLOOKUP(D103,'[15]Andel og antal'!$I$4:$O$109,3,FALSE)</f>
        <v>19</v>
      </c>
      <c r="P103" s="13">
        <f>VLOOKUP(D103,'[15]Andel og antal'!$I$4:$O$109,4,FALSE)/(VLOOKUP(D103,'[15]Andel og antal'!$I$4:$O$109,4,FALSE)+VLOOKUP(D103,'[15]Andel og antal'!$I$4:$O$109,5,FALSE)+VLOOKUP(D103,'[15]Andel og antal'!$I$4:$O$109,6,FALSE))</f>
        <v>0.70270270270270274</v>
      </c>
      <c r="Q103" s="13">
        <f>VLOOKUP(D103,'[15]Andel og antal'!$I$4:$O$109,5,FALSE)/(VLOOKUP(D103,'[15]Andel og antal'!$I$4:$O$109,4,FALSE)+VLOOKUP(D103,'[15]Andel og antal'!$I$4:$O$109,5,FALSE)+VLOOKUP(D103,'[15]Andel og antal'!$I$4:$O$109,6,FALSE))</f>
        <v>0.27027027027027029</v>
      </c>
      <c r="R103" s="13"/>
      <c r="S103" s="7">
        <f>VLOOKUP(D103,'[16]Samtlige nøgletal'!$K$3:$M$106,2,FALSE)</f>
        <v>59</v>
      </c>
      <c r="T103" s="7">
        <f>VLOOKUP(D103,'[16]Samtlige nøgletal'!$K$3:$M$106,3,FALSE)</f>
        <v>16</v>
      </c>
      <c r="U103" s="4"/>
      <c r="V103" s="16"/>
      <c r="W103" s="16"/>
    </row>
    <row r="104" spans="1:23" s="8" customFormat="1" x14ac:dyDescent="0.25">
      <c r="A104" s="7" t="s">
        <v>5</v>
      </c>
      <c r="B104" s="21" t="s">
        <v>7</v>
      </c>
      <c r="C104" s="22" t="s">
        <v>68</v>
      </c>
      <c r="D104" s="23">
        <v>1890</v>
      </c>
      <c r="E104" s="15">
        <f>VLOOKUP(D104,[12]_SKP3!$C$1:$F$120,4,FALSE)</f>
        <v>0.25557999999999997</v>
      </c>
      <c r="F104" s="6">
        <f>VLOOKUP(D104,'[13]Dimensionering 2025'!$A$7:$F$102,6,FALSE)</f>
        <v>7.407704909638553E-2</v>
      </c>
      <c r="G104" s="18">
        <f>VLOOKUP(C104,[14]Tilgang!$G$4:$K$105,5,FALSE)</f>
        <v>250</v>
      </c>
      <c r="H104" s="9">
        <f>VLOOKUP(D104,'[15]Andel og antal'!$Q$4:$W$109,4,FALSE)</f>
        <v>0.515625</v>
      </c>
      <c r="I104" s="9">
        <f>VLOOKUP(D104,'[15]Andel og antal'!$Q$4:$W$109,5,FALSE)</f>
        <v>0.32291666666666669</v>
      </c>
      <c r="J104" s="9"/>
      <c r="K104" s="9">
        <f>VLOOKUP(D104,'[15]Andel og antal'!$Q$4:$W$109,2,FALSE)+VLOOKUP(D104,'[15]Andel og antal'!$Q$4:$W$109,3,FALSE)</f>
        <v>0.16145833333333334</v>
      </c>
      <c r="L104" s="11">
        <f>VLOOKUP(D104,'[15]Andel og antal'!$I$4:$O$109,4,FALSE)</f>
        <v>99</v>
      </c>
      <c r="M104" s="11">
        <f>VLOOKUP(D104,'[15]Andel og antal'!$I$4:$O$109,5,FALSE)</f>
        <v>62</v>
      </c>
      <c r="N104" s="11"/>
      <c r="O104" s="11">
        <f>VLOOKUP(D104,'[15]Andel og antal'!$I$4:$O$109,2,FALSE)+VLOOKUP(D104,'[15]Andel og antal'!$I$4:$O$109,3,FALSE)</f>
        <v>31</v>
      </c>
      <c r="P104" s="13">
        <f>VLOOKUP(D104,'[15]Andel og antal'!$I$4:$O$109,4,FALSE)/(VLOOKUP(D104,'[15]Andel og antal'!$I$4:$O$109,4,FALSE)+VLOOKUP(D104,'[15]Andel og antal'!$I$4:$O$109,5,FALSE)+VLOOKUP(D104,'[15]Andel og antal'!$I$4:$O$109,6,FALSE))</f>
        <v>0.6149068322981367</v>
      </c>
      <c r="Q104" s="13">
        <f>VLOOKUP(D104,'[15]Andel og antal'!$I$4:$O$109,5,FALSE)/(VLOOKUP(D104,'[15]Andel og antal'!$I$4:$O$109,4,FALSE)+VLOOKUP(D104,'[15]Andel og antal'!$I$4:$O$109,5,FALSE)+VLOOKUP(D104,'[15]Andel og antal'!$I$4:$O$109,6,FALSE))</f>
        <v>0.38509316770186336</v>
      </c>
      <c r="R104" s="13"/>
      <c r="S104" s="7">
        <f>VLOOKUP(D104,'[16]Samtlige nøgletal'!$K$3:$M$106,2,FALSE)</f>
        <v>179</v>
      </c>
      <c r="T104" s="7">
        <f>VLOOKUP(D104,'[16]Samtlige nøgletal'!$K$3:$M$106,3,FALSE)</f>
        <v>79</v>
      </c>
      <c r="U104" s="4"/>
      <c r="V104" s="16"/>
      <c r="W104" s="16"/>
    </row>
    <row r="105" spans="1:23" s="8" customFormat="1" x14ac:dyDescent="0.25">
      <c r="A105" s="7" t="s">
        <v>5</v>
      </c>
      <c r="B105" s="21" t="s">
        <v>7</v>
      </c>
      <c r="C105" s="22" t="s">
        <v>69</v>
      </c>
      <c r="D105" s="23">
        <v>1425</v>
      </c>
      <c r="E105" s="15">
        <f>VLOOKUP(D105,[12]_SKP3!$C$1:$F$120,4,FALSE)</f>
        <v>4.8999999999999998E-4</v>
      </c>
      <c r="F105" s="6">
        <f>VLOOKUP(D105,'[13]Dimensionering 2025'!$A$7:$F$102,6,FALSE)</f>
        <v>3.6814014999999999E-2</v>
      </c>
      <c r="G105" s="18">
        <f>VLOOKUP(C105,[14]Tilgang!$G$4:$K$105,5,FALSE)</f>
        <v>22</v>
      </c>
      <c r="H105" s="9">
        <f>VLOOKUP(D105,'[15]Andel og antal'!$Q$4:$W$109,4,FALSE)</f>
        <v>0.94736842105263153</v>
      </c>
      <c r="I105" s="9"/>
      <c r="J105" s="9"/>
      <c r="K105" s="9"/>
      <c r="L105" s="11">
        <f>VLOOKUP(D105,'[15]Andel og antal'!$I$4:$O$109,4,FALSE)</f>
        <v>18</v>
      </c>
      <c r="M105" s="11"/>
      <c r="N105" s="11"/>
      <c r="O105" s="11"/>
      <c r="P105" s="13">
        <f>VLOOKUP(D105,'[15]Andel og antal'!$I$4:$O$109,4,FALSE)/(VLOOKUP(D105,'[15]Andel og antal'!$I$4:$O$109,4,FALSE)+VLOOKUP(D105,'[15]Andel og antal'!$I$4:$O$109,5,FALSE)+VLOOKUP(D105,'[15]Andel og antal'!$I$4:$O$109,6,FALSE))</f>
        <v>1</v>
      </c>
      <c r="Q105" s="13"/>
      <c r="R105" s="13"/>
      <c r="S105" s="7">
        <f>VLOOKUP(D105,'[16]Samtlige nøgletal'!$K$3:$M$106,2,FALSE)</f>
        <v>32</v>
      </c>
      <c r="T105" s="7"/>
      <c r="U105" s="4"/>
      <c r="V105" s="16"/>
      <c r="W105" s="16"/>
    </row>
    <row r="106" spans="1:23" s="8" customFormat="1" x14ac:dyDescent="0.25">
      <c r="A106" s="7" t="s">
        <v>5</v>
      </c>
      <c r="B106" s="21" t="s">
        <v>5</v>
      </c>
      <c r="C106" s="22" t="s">
        <v>70</v>
      </c>
      <c r="D106" s="23">
        <v>1705</v>
      </c>
      <c r="E106" s="15">
        <f>VLOOKUP(D106,[12]_SKP3!$C$1:$F$120,4,FALSE)</f>
        <v>1.6900000000000001E-3</v>
      </c>
      <c r="F106" s="6">
        <f>VLOOKUP(D106,'[13]Dimensionering 2025'!$A$7:$F$102,6,FALSE)</f>
        <v>2.6091801471428571E-2</v>
      </c>
      <c r="G106" s="18">
        <f>VLOOKUP(C106,[14]Tilgang!$G$4:$K$105,5,FALSE)</f>
        <v>179</v>
      </c>
      <c r="H106" s="9">
        <f>VLOOKUP(D106,'[15]Andel og antal'!$Q$4:$W$109,4,FALSE)</f>
        <v>0.7931034482758621</v>
      </c>
      <c r="I106" s="9"/>
      <c r="J106" s="9"/>
      <c r="K106" s="9">
        <f>VLOOKUP(D106,'[15]Andel og antal'!$Q$4:$W$109,2,FALSE)+VLOOKUP(D106,'[15]Andel og antal'!$Q$4:$W$109,3,FALSE)</f>
        <v>0.20689655172413793</v>
      </c>
      <c r="L106" s="11">
        <f>VLOOKUP(D106,'[15]Andel og antal'!$I$4:$O$109,4,FALSE)</f>
        <v>138</v>
      </c>
      <c r="M106" s="11"/>
      <c r="N106" s="11"/>
      <c r="O106" s="11">
        <f>VLOOKUP(D106,'[15]Andel og antal'!$I$4:$O$109,2,FALSE)+VLOOKUP(D106,'[15]Andel og antal'!$I$4:$O$109,3,FALSE)</f>
        <v>36</v>
      </c>
      <c r="P106" s="13">
        <f>VLOOKUP(D106,'[15]Andel og antal'!$I$4:$O$109,4,FALSE)/(VLOOKUP(D106,'[15]Andel og antal'!$I$4:$O$109,4,FALSE)+VLOOKUP(D106,'[15]Andel og antal'!$I$4:$O$109,5,FALSE)+VLOOKUP(D106,'[15]Andel og antal'!$I$4:$O$109,6,FALSE))</f>
        <v>1</v>
      </c>
      <c r="Q106" s="13"/>
      <c r="R106" s="13"/>
      <c r="S106" s="7">
        <f>VLOOKUP(D106,'[16]Samtlige nøgletal'!$K$3:$M$106,2,FALSE)</f>
        <v>294</v>
      </c>
      <c r="T106" s="7"/>
      <c r="U106" s="4"/>
      <c r="V106" s="16"/>
      <c r="W106" s="16"/>
    </row>
    <row r="107" spans="1:23" s="8" customFormat="1" x14ac:dyDescent="0.25">
      <c r="A107" s="7" t="s">
        <v>5</v>
      </c>
      <c r="B107" s="21" t="s">
        <v>5</v>
      </c>
      <c r="C107" s="22" t="s">
        <v>121</v>
      </c>
      <c r="D107" s="23">
        <v>1535</v>
      </c>
      <c r="E107" s="15">
        <f>VLOOKUP(D107,[12]_SKP3!$C$1:$F$120,4,FALSE)</f>
        <v>0</v>
      </c>
      <c r="F107" s="6">
        <f>VLOOKUP(D107,'[13]Dimensionering 2025'!$A$7:$F$102,6,FALSE)</f>
        <v>0</v>
      </c>
      <c r="G107" s="18">
        <f>VLOOKUP(C107,[14]Tilgang!$G$4:$K$105,5,FALSE)</f>
        <v>14</v>
      </c>
      <c r="H107" s="9">
        <f>VLOOKUP(D107,'[15]Andel og antal'!$Q$4:$W$109,4,FALSE)</f>
        <v>0.82352941176470584</v>
      </c>
      <c r="I107" s="9"/>
      <c r="J107" s="9"/>
      <c r="K107" s="9"/>
      <c r="L107" s="11">
        <f>VLOOKUP(D107,'[15]Andel og antal'!$I$4:$O$109,4,FALSE)</f>
        <v>14</v>
      </c>
      <c r="M107" s="11"/>
      <c r="N107" s="11"/>
      <c r="O107" s="11"/>
      <c r="P107" s="13">
        <f>VLOOKUP(D107,'[15]Andel og antal'!$I$4:$O$109,4,FALSE)/(VLOOKUP(D107,'[15]Andel og antal'!$I$4:$O$109,4,FALSE)+VLOOKUP(D107,'[15]Andel og antal'!$I$4:$O$109,5,FALSE)+VLOOKUP(D107,'[15]Andel og antal'!$I$4:$O$109,6,FALSE))</f>
        <v>1</v>
      </c>
      <c r="Q107" s="13"/>
      <c r="R107" s="13"/>
      <c r="S107" s="7">
        <f>VLOOKUP(D107,'[16]Samtlige nøgletal'!$K$3:$M$106,2,FALSE)</f>
        <v>19</v>
      </c>
      <c r="T107" s="7"/>
      <c r="U107" s="4"/>
      <c r="V107" s="16"/>
      <c r="W107" s="16"/>
    </row>
    <row r="108" spans="1:23" s="8" customFormat="1" x14ac:dyDescent="0.25">
      <c r="A108" s="7" t="s">
        <v>5</v>
      </c>
      <c r="B108" s="21" t="s">
        <v>7</v>
      </c>
      <c r="C108" s="22" t="s">
        <v>71</v>
      </c>
      <c r="D108" s="23">
        <v>1390</v>
      </c>
      <c r="E108" s="15">
        <f>VLOOKUP(D108,[12]_SKP3!$C$1:$F$120,4,FALSE)</f>
        <v>9.3000000000000013E-2</v>
      </c>
      <c r="F108" s="6">
        <f>VLOOKUP(D108,'[13]Dimensionering 2025'!$A$7:$F$102,6,FALSE)</f>
        <v>3.9388277132393561E-2</v>
      </c>
      <c r="G108" s="18">
        <f>VLOOKUP(C108,[14]Tilgang!$G$4:$K$105,5,FALSE)</f>
        <v>3814</v>
      </c>
      <c r="H108" s="9">
        <f>VLOOKUP(D108,'[15]Andel og antal'!$Q$4:$W$109,4,FALSE)</f>
        <v>0.6160686905857099</v>
      </c>
      <c r="I108" s="9">
        <f>VLOOKUP(D108,'[15]Andel og antal'!$Q$4:$W$109,5,FALSE)</f>
        <v>0.16007359705611776</v>
      </c>
      <c r="J108" s="9">
        <f>VLOOKUP(D108,'[15]Andel og antal'!$Q$4:$W$109,6,FALSE)</f>
        <v>8.2796688132474698E-3</v>
      </c>
      <c r="K108" s="9">
        <f>VLOOKUP(D108,'[15]Andel og antal'!$Q$4:$W$109,2,FALSE)+VLOOKUP(D108,'[15]Andel og antal'!$Q$4:$W$109,3,FALSE)</f>
        <v>0.21557804354492485</v>
      </c>
      <c r="L108" s="11">
        <f>VLOOKUP(D108,'[15]Andel og antal'!$I$4:$O$109,4,FALSE)</f>
        <v>2009</v>
      </c>
      <c r="M108" s="11">
        <f>VLOOKUP(D108,'[15]Andel og antal'!$I$4:$O$109,5,FALSE)</f>
        <v>522</v>
      </c>
      <c r="N108" s="11">
        <f>VLOOKUP(D108,'[15]Andel og antal'!$I$4:$O$109,6,FALSE)</f>
        <v>27</v>
      </c>
      <c r="O108" s="11">
        <f>VLOOKUP(D108,'[15]Andel og antal'!$I$4:$O$109,2,FALSE)+VLOOKUP(D108,'[15]Andel og antal'!$I$4:$O$109,3,FALSE)</f>
        <v>703</v>
      </c>
      <c r="P108" s="13">
        <f>VLOOKUP(D108,'[15]Andel og antal'!$I$4:$O$109,4,FALSE)/(VLOOKUP(D108,'[15]Andel og antal'!$I$4:$O$109,4,FALSE)+VLOOKUP(D108,'[15]Andel og antal'!$I$4:$O$109,5,FALSE)+VLOOKUP(D108,'[15]Andel og antal'!$I$4:$O$109,6,FALSE))</f>
        <v>0.7853792025019547</v>
      </c>
      <c r="Q108" s="13">
        <f>VLOOKUP(D108,'[15]Andel og antal'!$I$4:$O$109,5,FALSE)/(VLOOKUP(D108,'[15]Andel og antal'!$I$4:$O$109,4,FALSE)+VLOOKUP(D108,'[15]Andel og antal'!$I$4:$O$109,5,FALSE)+VLOOKUP(D108,'[15]Andel og antal'!$I$4:$O$109,6,FALSE))</f>
        <v>0.20406567630961689</v>
      </c>
      <c r="R108" s="13">
        <f>VLOOKUP(D108,'[15]Andel og antal'!$I$4:$O$109,6,FALSE)/(VLOOKUP(D108,'[15]Andel og antal'!$I$4:$O$109,4,FALSE)+VLOOKUP(D108,'[15]Andel og antal'!$I$4:$O$109,5,FALSE)+VLOOKUP(D108,'[15]Andel og antal'!$I$4:$O$109,6,FALSE))</f>
        <v>1.0555121188428459E-2</v>
      </c>
      <c r="S108" s="7">
        <f>VLOOKUP(D108,'[16]Samtlige nøgletal'!$K$3:$M$106,2,FALSE)</f>
        <v>3796</v>
      </c>
      <c r="T108" s="7">
        <f>VLOOKUP(D108,'[16]Samtlige nøgletal'!$K$3:$M$106,3,FALSE)</f>
        <v>1114</v>
      </c>
      <c r="U108" s="4"/>
      <c r="V108" s="16"/>
      <c r="W108" s="16"/>
    </row>
    <row r="109" spans="1:23" s="8" customFormat="1" x14ac:dyDescent="0.25">
      <c r="A109" s="7" t="s">
        <v>5</v>
      </c>
      <c r="B109" s="21" t="s">
        <v>5</v>
      </c>
      <c r="C109" s="22" t="s">
        <v>72</v>
      </c>
      <c r="D109" s="23">
        <v>385</v>
      </c>
      <c r="E109" s="15">
        <f>VLOOKUP(D109,[12]_SKP3!$C$1:$F$120,4,FALSE)</f>
        <v>0</v>
      </c>
      <c r="F109" s="6" t="e">
        <f>VLOOKUP(D109,'[13]Dimensionering 2025'!$A$7:$F$102,6,FALSE)</f>
        <v>#N/A</v>
      </c>
      <c r="G109" s="18" t="e">
        <f>VLOOKUP(C109,[14]Tilgang!$G$4:$K$105,5,FALSE)</f>
        <v>#N/A</v>
      </c>
      <c r="H109" s="9" t="e">
        <f>VLOOKUP(D109,'[15]Andel og antal'!$Q$4:$W$109,4,FALSE)</f>
        <v>#N/A</v>
      </c>
      <c r="I109" s="9" t="e">
        <f>VLOOKUP(D109,'[15]Andel og antal'!$Q$4:$W$109,5,FALSE)</f>
        <v>#N/A</v>
      </c>
      <c r="J109" s="9" t="e">
        <f>VLOOKUP(D109,'[15]Andel og antal'!$Q$4:$W$109,6,FALSE)</f>
        <v>#N/A</v>
      </c>
      <c r="K109" s="9" t="e">
        <f>VLOOKUP(D109,'[15]Andel og antal'!$Q$4:$W$109,2,FALSE)+VLOOKUP(D109,'[15]Andel og antal'!$Q$4:$W$109,3,FALSE)</f>
        <v>#N/A</v>
      </c>
      <c r="L109" s="11" t="e">
        <f>VLOOKUP(D109,'[15]Andel og antal'!$I$4:$O$109,4,FALSE)</f>
        <v>#N/A</v>
      </c>
      <c r="M109" s="11" t="e">
        <f>VLOOKUP(D109,'[15]Andel og antal'!$I$4:$O$109,5,FALSE)</f>
        <v>#N/A</v>
      </c>
      <c r="N109" s="11" t="e">
        <f>VLOOKUP(D109,'[15]Andel og antal'!$I$4:$O$109,6,FALSE)</f>
        <v>#N/A</v>
      </c>
      <c r="O109" s="11" t="e">
        <f>VLOOKUP(D109,'[15]Andel og antal'!$I$4:$O$109,2,FALSE)+VLOOKUP(D109,'[15]Andel og antal'!$I$4:$O$109,3,FALSE)</f>
        <v>#N/A</v>
      </c>
      <c r="P109" s="13" t="e">
        <f>VLOOKUP(D109,'[15]Andel og antal'!$I$4:$O$109,4,FALSE)/(VLOOKUP(D109,'[15]Andel og antal'!$I$4:$O$109,4,FALSE)+VLOOKUP(D109,'[15]Andel og antal'!$I$4:$O$109,5,FALSE)+VLOOKUP(D109,'[15]Andel og antal'!$I$4:$O$109,6,FALSE))</f>
        <v>#N/A</v>
      </c>
      <c r="Q109" s="13" t="e">
        <f>VLOOKUP(D109,'[15]Andel og antal'!$I$4:$O$109,5,FALSE)/(VLOOKUP(D109,'[15]Andel og antal'!$I$4:$O$109,4,FALSE)+VLOOKUP(D109,'[15]Andel og antal'!$I$4:$O$109,5,FALSE)+VLOOKUP(D109,'[15]Andel og antal'!$I$4:$O$109,6,FALSE))</f>
        <v>#N/A</v>
      </c>
      <c r="R109" s="13" t="e">
        <f>VLOOKUP(D109,'[15]Andel og antal'!$I$4:$O$109,6,FALSE)/(VLOOKUP(D109,'[15]Andel og antal'!$I$4:$O$109,4,FALSE)+VLOOKUP(D109,'[15]Andel og antal'!$I$4:$O$109,5,FALSE)+VLOOKUP(D109,'[15]Andel og antal'!$I$4:$O$109,6,FALSE))</f>
        <v>#N/A</v>
      </c>
      <c r="S109" s="7" t="e">
        <f>VLOOKUP(D109,'[16]Samtlige nøgletal'!$K$3:$M$106,2,FALSE)</f>
        <v>#N/A</v>
      </c>
      <c r="T109" s="7" t="e">
        <f>VLOOKUP(D109,'[16]Samtlige nøgletal'!$K$3:$M$106,3,FALSE)</f>
        <v>#N/A</v>
      </c>
      <c r="U109" s="4"/>
      <c r="V109" s="16"/>
      <c r="W109" s="16"/>
    </row>
    <row r="110" spans="1:23" s="8" customFormat="1" x14ac:dyDescent="0.25">
      <c r="A110" s="7" t="s">
        <v>5</v>
      </c>
      <c r="B110" s="21" t="s">
        <v>7</v>
      </c>
      <c r="C110" s="22" t="s">
        <v>73</v>
      </c>
      <c r="D110" s="23">
        <v>1750</v>
      </c>
      <c r="E110" s="15">
        <f>VLOOKUP(D110,[12]_SKP3!$C$1:$F$120,4,FALSE)</f>
        <v>0.60999000000000003</v>
      </c>
      <c r="F110" s="6">
        <f>VLOOKUP(D110,'[13]Dimensionering 2025'!$A$7:$F$102,6,FALSE)</f>
        <v>0</v>
      </c>
      <c r="G110" s="18">
        <f>VLOOKUP(C110,[14]Tilgang!$G$4:$K$105,5,FALSE)</f>
        <v>28</v>
      </c>
      <c r="H110" s="9">
        <f>VLOOKUP(D110,'[15]Andel og antal'!$Q$4:$W$109,4,FALSE)</f>
        <v>0.25</v>
      </c>
      <c r="I110" s="9">
        <f>VLOOKUP(D110,'[15]Andel og antal'!$Q$4:$W$109,5,FALSE)</f>
        <v>0.70833333333333337</v>
      </c>
      <c r="J110" s="9"/>
      <c r="K110" s="9"/>
      <c r="L110" s="11">
        <f>VLOOKUP(D110,'[15]Andel og antal'!$I$4:$O$109,4,FALSE)</f>
        <v>6</v>
      </c>
      <c r="M110" s="11">
        <f>VLOOKUP(D110,'[15]Andel og antal'!$I$4:$O$109,5,FALSE)</f>
        <v>17</v>
      </c>
      <c r="N110" s="11"/>
      <c r="O110" s="11"/>
      <c r="P110" s="13">
        <f>VLOOKUP(D110,'[15]Andel og antal'!$I$4:$O$109,4,FALSE)/(VLOOKUP(D110,'[15]Andel og antal'!$I$4:$O$109,4,FALSE)+VLOOKUP(D110,'[15]Andel og antal'!$I$4:$O$109,5,FALSE)+VLOOKUP(D110,'[15]Andel og antal'!$I$4:$O$109,6,FALSE))</f>
        <v>0.2608695652173913</v>
      </c>
      <c r="Q110" s="13">
        <f>VLOOKUP(D110,'[15]Andel og antal'!$I$4:$O$109,5,FALSE)/(VLOOKUP(D110,'[15]Andel og antal'!$I$4:$O$109,4,FALSE)+VLOOKUP(D110,'[15]Andel og antal'!$I$4:$O$109,5,FALSE)+VLOOKUP(D110,'[15]Andel og antal'!$I$4:$O$109,6,FALSE))</f>
        <v>0.73913043478260865</v>
      </c>
      <c r="R110" s="13"/>
      <c r="S110" s="7">
        <f>VLOOKUP(D110,'[16]Samtlige nøgletal'!$K$3:$M$106,2,FALSE)</f>
        <v>13</v>
      </c>
      <c r="T110" s="7">
        <f>VLOOKUP(D110,'[16]Samtlige nøgletal'!$K$3:$M$106,3,FALSE)</f>
        <v>19</v>
      </c>
      <c r="U110" s="4"/>
      <c r="V110" s="16"/>
      <c r="W110" s="16"/>
    </row>
    <row r="111" spans="1:23" s="8" customFormat="1" x14ac:dyDescent="0.25">
      <c r="A111" s="7" t="s">
        <v>5</v>
      </c>
      <c r="B111" s="21" t="s">
        <v>5</v>
      </c>
      <c r="C111" s="22" t="s">
        <v>122</v>
      </c>
      <c r="D111" s="23">
        <v>1560</v>
      </c>
      <c r="E111" s="15">
        <f>VLOOKUP(D111,[12]_SKP3!$C$1:$F$120,4,FALSE)</f>
        <v>5.3400000000000001E-3</v>
      </c>
      <c r="F111" s="6">
        <f>VLOOKUP(D111,'[13]Dimensionering 2025'!$A$7:$F$102,6,FALSE)</f>
        <v>2.341691958088235E-2</v>
      </c>
      <c r="G111" s="18">
        <f>VLOOKUP(C111,[14]Tilgang!$G$4:$K$105,5,FALSE)</f>
        <v>469</v>
      </c>
      <c r="H111" s="9">
        <f>VLOOKUP(D111,'[15]Andel og antal'!$Q$4:$W$109,4,FALSE)</f>
        <v>0.79138321995464855</v>
      </c>
      <c r="I111" s="9">
        <f>VLOOKUP(D111,'[15]Andel og antal'!$Q$4:$W$109,5,FALSE)</f>
        <v>9.0702947845804991E-3</v>
      </c>
      <c r="J111" s="9"/>
      <c r="K111" s="9">
        <f>VLOOKUP(D111,'[15]Andel og antal'!$Q$4:$W$109,2,FALSE)+VLOOKUP(D111,'[15]Andel og antal'!$Q$4:$W$109,3,FALSE)</f>
        <v>0.19501133786848074</v>
      </c>
      <c r="L111" s="11">
        <f>VLOOKUP(D111,'[15]Andel og antal'!$I$4:$O$109,4,FALSE)</f>
        <v>349</v>
      </c>
      <c r="M111" s="11">
        <f>VLOOKUP(D111,'[15]Andel og antal'!$I$4:$O$109,5,FALSE)</f>
        <v>4</v>
      </c>
      <c r="N111" s="11"/>
      <c r="O111" s="11">
        <f>VLOOKUP(D111,'[15]Andel og antal'!$I$4:$O$109,2,FALSE)+VLOOKUP(D111,'[15]Andel og antal'!$I$4:$O$109,3,FALSE)</f>
        <v>86</v>
      </c>
      <c r="P111" s="13">
        <f>VLOOKUP(D111,'[15]Andel og antal'!$I$4:$O$109,4,FALSE)/(VLOOKUP(D111,'[15]Andel og antal'!$I$4:$O$109,4,FALSE)+VLOOKUP(D111,'[15]Andel og antal'!$I$4:$O$109,5,FALSE)+VLOOKUP(D111,'[15]Andel og antal'!$I$4:$O$109,6,FALSE))</f>
        <v>0.9830985915492958</v>
      </c>
      <c r="Q111" s="13">
        <f>VLOOKUP(D111,'[15]Andel og antal'!$I$4:$O$109,5,FALSE)/(VLOOKUP(D111,'[15]Andel og antal'!$I$4:$O$109,4,FALSE)+VLOOKUP(D111,'[15]Andel og antal'!$I$4:$O$109,5,FALSE)+VLOOKUP(D111,'[15]Andel og antal'!$I$4:$O$109,6,FALSE))</f>
        <v>1.1267605633802818E-2</v>
      </c>
      <c r="R111" s="13"/>
      <c r="S111" s="7">
        <f>VLOOKUP(D111,'[16]Samtlige nøgletal'!$K$3:$M$106,2,FALSE)</f>
        <v>690</v>
      </c>
      <c r="T111" s="7"/>
      <c r="U111" s="4"/>
      <c r="V111" s="16"/>
      <c r="W111" s="16"/>
    </row>
    <row r="112" spans="1:23" s="8" customFormat="1" x14ac:dyDescent="0.25">
      <c r="A112" s="7" t="s">
        <v>7</v>
      </c>
      <c r="B112" s="21" t="s">
        <v>5</v>
      </c>
      <c r="C112" s="22" t="s">
        <v>74</v>
      </c>
      <c r="D112" s="23">
        <v>1620</v>
      </c>
      <c r="E112" s="15">
        <f>VLOOKUP(D112,[12]_SKP3!$C$1:$F$120,4,FALSE)</f>
        <v>0</v>
      </c>
      <c r="F112" s="6">
        <f>VLOOKUP(D112,'[13]Dimensionering 2025'!$A$7:$F$102,6,FALSE)</f>
        <v>1.6326994970588236E-2</v>
      </c>
      <c r="G112" s="18">
        <f>VLOOKUP(C112,[14]Tilgang!$G$4:$K$105,5,FALSE)</f>
        <v>119</v>
      </c>
      <c r="H112" s="9">
        <f>VLOOKUP(D112,'[15]Andel og antal'!$Q$4:$W$109,4,FALSE)</f>
        <v>0.81818181818181823</v>
      </c>
      <c r="I112" s="9"/>
      <c r="J112" s="9"/>
      <c r="K112" s="9">
        <f>VLOOKUP(D112,'[15]Andel og antal'!$Q$4:$W$109,2,FALSE)+VLOOKUP(D112,'[15]Andel og antal'!$Q$4:$W$109,3,FALSE)</f>
        <v>0.18181818181818182</v>
      </c>
      <c r="L112" s="11">
        <f>VLOOKUP(D112,'[15]Andel og antal'!$I$4:$O$109,4,FALSE)</f>
        <v>117</v>
      </c>
      <c r="M112" s="11"/>
      <c r="N112" s="11"/>
      <c r="O112" s="11">
        <f>VLOOKUP(D112,'[15]Andel og antal'!$I$4:$O$109,2,FALSE)+VLOOKUP(D112,'[15]Andel og antal'!$I$4:$O$109,3,FALSE)</f>
        <v>26</v>
      </c>
      <c r="P112" s="13">
        <f>VLOOKUP(D112,'[15]Andel og antal'!$I$4:$O$109,4,FALSE)/(VLOOKUP(D112,'[15]Andel og antal'!$I$4:$O$109,4,FALSE)+VLOOKUP(D112,'[15]Andel og antal'!$I$4:$O$109,5,FALSE)+VLOOKUP(D112,'[15]Andel og antal'!$I$4:$O$109,6,FALSE))</f>
        <v>1</v>
      </c>
      <c r="Q112" s="13"/>
      <c r="R112" s="13"/>
      <c r="S112" s="7">
        <f>VLOOKUP(D112,'[16]Samtlige nøgletal'!$K$3:$M$106,2,FALSE)</f>
        <v>185</v>
      </c>
      <c r="T112" s="7"/>
      <c r="U112" s="4"/>
      <c r="V112" s="16"/>
      <c r="W112" s="16"/>
    </row>
    <row r="113" spans="1:23" s="8" customFormat="1" x14ac:dyDescent="0.25">
      <c r="A113" s="7" t="s">
        <v>5</v>
      </c>
      <c r="B113" s="21" t="s">
        <v>7</v>
      </c>
      <c r="C113" s="22" t="s">
        <v>118</v>
      </c>
      <c r="D113" s="23">
        <v>1420</v>
      </c>
      <c r="E113" s="15">
        <f>VLOOKUP(D113,[12]_SKP3!$C$1:$F$120,4,FALSE)</f>
        <v>2.307E-2</v>
      </c>
      <c r="F113" s="6">
        <f>VLOOKUP(D113,'[13]Dimensionering 2025'!$A$7:$F$102,6,FALSE)</f>
        <v>2.6831720343137258E-2</v>
      </c>
      <c r="G113" s="18">
        <f>VLOOKUP(C113,[14]Tilgang!$G$4:$K$105,5,FALSE)</f>
        <v>813</v>
      </c>
      <c r="H113" s="9">
        <f>VLOOKUP(D113,'[15]Andel og antal'!$Q$4:$W$109,4,FALSE)</f>
        <v>0.78857142857142859</v>
      </c>
      <c r="I113" s="9">
        <f>VLOOKUP(D113,'[15]Andel og antal'!$Q$4:$W$109,5,FALSE)</f>
        <v>3.1428571428571431E-2</v>
      </c>
      <c r="J113" s="9"/>
      <c r="K113" s="9">
        <f>VLOOKUP(D113,'[15]Andel og antal'!$Q$4:$W$109,2,FALSE)+VLOOKUP(D113,'[15]Andel og antal'!$Q$4:$W$109,3,FALSE)</f>
        <v>0.17714285714285716</v>
      </c>
      <c r="L113" s="11">
        <f>VLOOKUP(D113,'[15]Andel og antal'!$I$4:$O$109,4,FALSE)</f>
        <v>552</v>
      </c>
      <c r="M113" s="11">
        <f>VLOOKUP(D113,'[15]Andel og antal'!$I$4:$O$109,5,FALSE)</f>
        <v>22</v>
      </c>
      <c r="N113" s="11"/>
      <c r="O113" s="11">
        <f>VLOOKUP(D113,'[15]Andel og antal'!$I$4:$O$109,2,FALSE)+VLOOKUP(D113,'[15]Andel og antal'!$I$4:$O$109,3,FALSE)</f>
        <v>124</v>
      </c>
      <c r="P113" s="13">
        <f>VLOOKUP(D113,'[15]Andel og antal'!$I$4:$O$109,4,FALSE)/(VLOOKUP(D113,'[15]Andel og antal'!$I$4:$O$109,4,FALSE)+VLOOKUP(D113,'[15]Andel og antal'!$I$4:$O$109,5,FALSE)+VLOOKUP(D113,'[15]Andel og antal'!$I$4:$O$109,6,FALSE))</f>
        <v>0.95833333333333337</v>
      </c>
      <c r="Q113" s="13">
        <f>VLOOKUP(D113,'[15]Andel og antal'!$I$4:$O$109,5,FALSE)/(VLOOKUP(D113,'[15]Andel og antal'!$I$4:$O$109,4,FALSE)+VLOOKUP(D113,'[15]Andel og antal'!$I$4:$O$109,5,FALSE)+VLOOKUP(D113,'[15]Andel og antal'!$I$4:$O$109,6,FALSE))</f>
        <v>3.8194444444444448E-2</v>
      </c>
      <c r="R113" s="13"/>
      <c r="S113" s="7">
        <f>VLOOKUP(D113,'[16]Samtlige nøgletal'!$K$3:$M$106,2,FALSE)</f>
        <v>928</v>
      </c>
      <c r="T113" s="7">
        <f>VLOOKUP(D113,'[16]Samtlige nøgletal'!$K$3:$M$106,3,FALSE)</f>
        <v>109</v>
      </c>
      <c r="U113" s="4"/>
      <c r="V113" s="16"/>
      <c r="W113" s="16"/>
    </row>
    <row r="114" spans="1:23" x14ac:dyDescent="0.25">
      <c r="A114" s="7" t="s">
        <v>5</v>
      </c>
      <c r="B114" s="21" t="s">
        <v>7</v>
      </c>
      <c r="C114" s="22" t="s">
        <v>75</v>
      </c>
      <c r="D114" s="23">
        <v>1160</v>
      </c>
      <c r="E114" s="15">
        <f>VLOOKUP(D114,[12]_SKP3!$C$1:$F$120,4,FALSE)</f>
        <v>2.1569999999999999E-2</v>
      </c>
      <c r="F114" s="6">
        <f>VLOOKUP(D114,'[13]Dimensionering 2025'!$A$7:$F$102,6,FALSE)</f>
        <v>1.5567140555555558E-2</v>
      </c>
      <c r="G114" s="18">
        <f>VLOOKUP(C114,[14]Tilgang!$G$4:$K$105,5,FALSE)</f>
        <v>41</v>
      </c>
      <c r="H114" s="9">
        <f>VLOOKUP(D114,'[15]Andel og antal'!$Q$4:$W$109,4,FALSE)</f>
        <v>0.83673469387755106</v>
      </c>
      <c r="I114" s="9"/>
      <c r="J114" s="9"/>
      <c r="K114" s="9">
        <f>VLOOKUP(D114,'[15]Andel og antal'!$Q$4:$W$109,2,FALSE)+VLOOKUP(D114,'[15]Andel og antal'!$Q$4:$W$109,3,FALSE)</f>
        <v>0.1020408163265306</v>
      </c>
      <c r="L114" s="11">
        <f>VLOOKUP(D114,'[15]Andel og antal'!$I$4:$O$109,4,FALSE)</f>
        <v>41</v>
      </c>
      <c r="M114" s="11"/>
      <c r="N114" s="11"/>
      <c r="O114" s="11">
        <f>VLOOKUP(D114,'[15]Andel og antal'!$I$4:$O$109,2,FALSE)+VLOOKUP(D114,'[15]Andel og antal'!$I$4:$O$109,3,FALSE)</f>
        <v>5</v>
      </c>
      <c r="P114" s="13">
        <f>VLOOKUP(D114,'[15]Andel og antal'!$I$4:$O$109,4,FALSE)/(VLOOKUP(D114,'[15]Andel og antal'!$I$4:$O$109,4,FALSE)+VLOOKUP(D114,'[15]Andel og antal'!$I$4:$O$109,5,FALSE)+VLOOKUP(D114,'[15]Andel og antal'!$I$4:$O$109,6,FALSE))</f>
        <v>0.93181818181818177</v>
      </c>
      <c r="Q114" s="13"/>
      <c r="R114" s="13"/>
      <c r="S114" s="7">
        <f>VLOOKUP(D114,'[16]Samtlige nøgletal'!$K$3:$M$106,2,FALSE)</f>
        <v>66</v>
      </c>
      <c r="T114" s="7">
        <f>VLOOKUP(D114,'[16]Samtlige nøgletal'!$K$3:$M$106,3,FALSE)</f>
        <v>5</v>
      </c>
      <c r="V114" s="16"/>
      <c r="W114" s="16"/>
    </row>
    <row r="115" spans="1:23" x14ac:dyDescent="0.25">
      <c r="A115" s="26" t="s">
        <v>7</v>
      </c>
      <c r="B115" s="21" t="s">
        <v>76</v>
      </c>
      <c r="C115" s="26" t="s">
        <v>87</v>
      </c>
      <c r="D115" s="23">
        <v>1465</v>
      </c>
      <c r="E115" s="15">
        <f>VLOOKUP(D115,[12]_SKP3!$C$1:$F$120,4,FALSE)</f>
        <v>0</v>
      </c>
      <c r="F115" s="6">
        <f>VLOOKUP(D115,'[13]Dimensionering 2025'!$A$7:$F$102,6,FALSE)</f>
        <v>3.3013820737344733E-2</v>
      </c>
      <c r="G115" s="18">
        <f>VLOOKUP(C115,[14]Tilgang!$G$4:$K$105,5,FALSE)</f>
        <v>189</v>
      </c>
      <c r="H115" s="9">
        <f>VLOOKUP(D115,'[15]Andel og antal'!$Q$4:$W$109,4,FALSE)</f>
        <v>0.81045751633986929</v>
      </c>
      <c r="I115" s="9"/>
      <c r="J115" s="9"/>
      <c r="K115" s="9">
        <f>VLOOKUP(D115,'[15]Andel og antal'!$Q$4:$W$109,2,FALSE)+VLOOKUP(D115,'[15]Andel og antal'!$Q$4:$W$109,3,FALSE)</f>
        <v>0.18954248366013071</v>
      </c>
      <c r="L115" s="11">
        <f>VLOOKUP(D115,'[15]Andel og antal'!$I$4:$O$109,4,FALSE)</f>
        <v>124</v>
      </c>
      <c r="M115" s="11"/>
      <c r="N115" s="11"/>
      <c r="O115" s="11">
        <f>VLOOKUP(D115,'[15]Andel og antal'!$I$4:$O$109,2,FALSE)+VLOOKUP(D115,'[15]Andel og antal'!$I$4:$O$109,3,FALSE)</f>
        <v>29</v>
      </c>
      <c r="P115" s="13">
        <f>VLOOKUP(D115,'[15]Andel og antal'!$I$4:$O$109,4,FALSE)/(VLOOKUP(D115,'[15]Andel og antal'!$I$4:$O$109,4,FALSE)+VLOOKUP(D115,'[15]Andel og antal'!$I$4:$O$109,5,FALSE)+VLOOKUP(D115,'[15]Andel og antal'!$I$4:$O$109,6,FALSE))</f>
        <v>1</v>
      </c>
      <c r="Q115" s="13"/>
      <c r="R115" s="13"/>
      <c r="S115" s="7" t="e">
        <f>VLOOKUP(D115,'[16]Samtlige nøgletal'!$K$3:$M$106,2,FALSE)</f>
        <v>#N/A</v>
      </c>
      <c r="T115" s="7" t="e">
        <f>VLOOKUP(D115,'[16]Samtlige nøgletal'!$K$3:$M$106,3,FALSE)</f>
        <v>#N/A</v>
      </c>
      <c r="V115" s="16"/>
      <c r="W115" s="16"/>
    </row>
    <row r="116" spans="1:23" x14ac:dyDescent="0.25"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5"/>
    </row>
    <row r="117" spans="1:23" x14ac:dyDescent="0.25"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5"/>
    </row>
    <row r="118" spans="1:23" x14ac:dyDescent="0.25"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5"/>
    </row>
    <row r="119" spans="1:23" x14ac:dyDescent="0.25"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5"/>
    </row>
    <row r="120" spans="1:23" x14ac:dyDescent="0.25"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5"/>
    </row>
    <row r="121" spans="1:23" x14ac:dyDescent="0.25"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5"/>
    </row>
    <row r="122" spans="1:23" x14ac:dyDescent="0.25"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5"/>
    </row>
    <row r="123" spans="1:23" x14ac:dyDescent="0.25"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5"/>
    </row>
    <row r="124" spans="1:23" x14ac:dyDescent="0.25"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5"/>
    </row>
    <row r="125" spans="1:23" x14ac:dyDescent="0.25"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5"/>
    </row>
    <row r="126" spans="1:23" x14ac:dyDescent="0.25"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5"/>
    </row>
    <row r="127" spans="1:23" x14ac:dyDescent="0.25"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5"/>
    </row>
    <row r="128" spans="1:23" x14ac:dyDescent="0.25"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5"/>
    </row>
    <row r="129" spans="8:19" x14ac:dyDescent="0.25"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5"/>
    </row>
    <row r="130" spans="8:19" x14ac:dyDescent="0.25"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5"/>
    </row>
    <row r="131" spans="8:19" x14ac:dyDescent="0.25"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5"/>
    </row>
    <row r="132" spans="8:19" x14ac:dyDescent="0.25"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5"/>
    </row>
    <row r="133" spans="8:19" x14ac:dyDescent="0.25"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5"/>
    </row>
    <row r="134" spans="8:19" x14ac:dyDescent="0.25"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5"/>
    </row>
    <row r="135" spans="8:19" x14ac:dyDescent="0.25"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5"/>
    </row>
    <row r="136" spans="8:19" x14ac:dyDescent="0.25"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5"/>
    </row>
    <row r="137" spans="8:19" x14ac:dyDescent="0.25"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5"/>
    </row>
    <row r="138" spans="8:19" x14ac:dyDescent="0.25"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5"/>
    </row>
    <row r="139" spans="8:19" x14ac:dyDescent="0.25"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5"/>
    </row>
    <row r="140" spans="8:19" x14ac:dyDescent="0.25"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5"/>
    </row>
    <row r="141" spans="8:19" x14ac:dyDescent="0.25"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5"/>
    </row>
    <row r="142" spans="8:19" x14ac:dyDescent="0.25"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5"/>
    </row>
    <row r="143" spans="8:19" x14ac:dyDescent="0.25"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5"/>
    </row>
    <row r="144" spans="8:19" x14ac:dyDescent="0.25"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5"/>
    </row>
    <row r="145" spans="8:19" x14ac:dyDescent="0.25"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5"/>
    </row>
    <row r="146" spans="8:19" x14ac:dyDescent="0.25"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5"/>
    </row>
    <row r="147" spans="8:19" x14ac:dyDescent="0.25"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5"/>
    </row>
    <row r="148" spans="8:19" x14ac:dyDescent="0.25"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5"/>
    </row>
    <row r="149" spans="8:19" x14ac:dyDescent="0.25"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5"/>
    </row>
    <row r="150" spans="8:19" x14ac:dyDescent="0.25"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5"/>
    </row>
    <row r="151" spans="8:19" x14ac:dyDescent="0.25"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5"/>
    </row>
    <row r="152" spans="8:19" x14ac:dyDescent="0.25"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5"/>
    </row>
    <row r="153" spans="8:19" x14ac:dyDescent="0.25"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5"/>
    </row>
    <row r="154" spans="8:19" x14ac:dyDescent="0.25"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5"/>
    </row>
    <row r="155" spans="8:19" x14ac:dyDescent="0.25"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5"/>
    </row>
    <row r="156" spans="8:19" x14ac:dyDescent="0.25"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5"/>
    </row>
    <row r="157" spans="8:19" x14ac:dyDescent="0.25"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5"/>
    </row>
    <row r="158" spans="8:19" x14ac:dyDescent="0.25"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5"/>
    </row>
    <row r="159" spans="8:19" x14ac:dyDescent="0.25"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5"/>
    </row>
    <row r="160" spans="8:19" x14ac:dyDescent="0.25"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5"/>
    </row>
    <row r="161" spans="8:19" x14ac:dyDescent="0.25"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5"/>
    </row>
    <row r="162" spans="8:19" x14ac:dyDescent="0.25"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5"/>
    </row>
    <row r="163" spans="8:19" x14ac:dyDescent="0.25"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5"/>
    </row>
    <row r="164" spans="8:19" x14ac:dyDescent="0.25"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5"/>
    </row>
    <row r="165" spans="8:19" x14ac:dyDescent="0.25"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5"/>
    </row>
    <row r="166" spans="8:19" x14ac:dyDescent="0.25"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5"/>
    </row>
  </sheetData>
  <autoFilter ref="A5:T111">
    <sortState ref="A6:T115">
      <sortCondition ref="C5:C111"/>
    </sortState>
  </autoFilter>
  <mergeCells count="3">
    <mergeCell ref="H4:O4"/>
    <mergeCell ref="P4:R4"/>
    <mergeCell ref="A4:G4"/>
  </mergeCells>
  <conditionalFormatting sqref="F6:F115">
    <cfRule type="cellIs" dxfId="0" priority="1" operator="equal">
      <formula>0.091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port Builder Report" ma:contentTypeID="0x010100C3676CDFA2F24E1D949A8BF2B06F6B8B00042E130D0F3FF64BB624E58CA150847B" ma:contentTypeVersion="1" ma:contentTypeDescription="Create a new Report Builder report." ma:contentTypeScope="" ma:versionID="7d2812e60fb31462cfe96c1715792d7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834f8c0c0eabdc6c42b2f987c760c0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4E5B44-1DC2-4C12-A008-62403A3925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5219B78-1F10-417D-97C9-59359F3AD738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A3C3B6D-F7BF-4803-B1CF-729464E91F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2021</vt:lpstr>
      <vt:lpstr>2022</vt:lpstr>
      <vt:lpstr>2023</vt:lpstr>
    </vt:vector>
  </TitlesOfParts>
  <Company>Statens 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Undervisningsministeriet</cp:lastModifiedBy>
  <dcterms:created xsi:type="dcterms:W3CDTF">2017-01-13T08:41:35Z</dcterms:created>
  <dcterms:modified xsi:type="dcterms:W3CDTF">2024-06-11T07:18:27Z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0x010100C3676CDFA2F24E1D949A8BF2B06F6B8B00042E130D0F3FF64BB624E58CA150847B</vt:lpwstr>
  </property>
  <property fmtid="{D5CDD505-2E9C-101B-9397-08002B2CF9AE}" pid="3" name="Order">
    <vt:r8>1000</vt:r8>
  </property>
  <property fmtid="{D5CDD505-2E9C-101B-9397-08002B2CF9AE}" pid="4" name="xd_Signature">
    <vt:bool>false</vt:bool>
  </property>
  <property fmtid="{D5CDD505-2E9C-101B-9397-08002B2CF9AE}" pid="5" name="SharedWithUsers">
    <vt:lpwstr/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