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245656\Desktop\"/>
    </mc:Choice>
  </mc:AlternateContent>
  <bookViews>
    <workbookView xWindow="0" yWindow="0" windowWidth="15960" windowHeight="6870" tabRatio="709"/>
  </bookViews>
  <sheets>
    <sheet name="Indhold" sheetId="90" r:id="rId1"/>
    <sheet name="22.01. Frie grundskoler" sheetId="3" r:id="rId2"/>
    <sheet name="22.11.  Efterskoler" sheetId="4" r:id="rId3"/>
    <sheet name="22.22. Bidrag til frie gr+efter" sheetId="5" r:id="rId4"/>
    <sheet name="22.31. Frie fagskoler" sheetId="128" r:id="rId5"/>
    <sheet name="31.01. Erhvervsudd." sheetId="73" r:id="rId6"/>
    <sheet name="31.02 EUX" sheetId="113" r:id="rId7"/>
    <sheet name="31.11. 31.13 AUB" sheetId="7" r:id="rId8"/>
    <sheet name="31.12. Skoleoplæring"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5.01 Forberedende Grunduddan." sheetId="120" r:id="rId21"/>
    <sheet name="72.01AMU indenf.FKB" sheetId="125" r:id="rId22"/>
    <sheet name=" 72.03 ÅU udenf.FBK" sheetId="131" r:id="rId23"/>
    <sheet name="72.41. TAMU" sheetId="27" r:id="rId24"/>
    <sheet name="74.02. Almen voksenudd." sheetId="68" r:id="rId25"/>
    <sheet name="75.01. Hhx- og htx-enkeltfag" sheetId="71" r:id="rId26"/>
    <sheet name="75.02. Adgangskurser" sheetId="108" r:id="rId27"/>
    <sheet name="75.05. Adgangskurser" sheetId="129" r:id="rId28"/>
    <sheet name="76.11. Pædagogikum" sheetId="80" r:id="rId29"/>
    <sheet name="83.01. Introkurser og brobygn." sheetId="75" r:id="rId30"/>
    <sheet name="Ark1" sheetId="32" state="hidden" r:id="rId31"/>
    <sheet name="Ark2" sheetId="33" state="hidden" r:id="rId32"/>
    <sheet name="l" sheetId="34" state="hidden" r:id="rId33"/>
  </sheets>
  <definedNames>
    <definedName name="_xlnm._FilterDatabase" localSheetId="22" hidden="1">' 72.03 ÅU udenf.FBK'!$A$14:$N$71</definedName>
    <definedName name="_xlnm._FilterDatabase" localSheetId="1" hidden="1">'22.01. Frie grundskoler'!#REF!</definedName>
    <definedName name="_xlnm._FilterDatabase" localSheetId="5" hidden="1">'31.01. Erhvervsudd.'!$A$8:$L$160</definedName>
    <definedName name="_xlnm._FilterDatabase" localSheetId="8" hidden="1">'31.12. Skoleoplæring'!$C$1:$C$533</definedName>
    <definedName name="_xlnm._FilterDatabase" localSheetId="21" hidden="1">'72.01AMU indenf.FKB'!$A$17:$X$4171</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62913"/>
</workbook>
</file>

<file path=xl/calcChain.xml><?xml version="1.0" encoding="utf-8"?>
<calcChain xmlns="http://schemas.openxmlformats.org/spreadsheetml/2006/main">
  <c r="H9" i="64" l="1"/>
  <c r="F40" i="125" l="1"/>
  <c r="G29" i="125"/>
  <c r="F29" i="125"/>
  <c r="E29" i="125"/>
  <c r="E99" i="125"/>
  <c r="F99" i="125"/>
  <c r="G99" i="125"/>
  <c r="H9" i="75" l="1"/>
  <c r="H10" i="75"/>
  <c r="H11" i="75"/>
  <c r="H12" i="75"/>
  <c r="I12" i="75"/>
  <c r="I11" i="75"/>
  <c r="I10" i="75"/>
  <c r="I9" i="75"/>
  <c r="G11" i="75" l="1"/>
  <c r="G10" i="75"/>
  <c r="G9" i="75"/>
  <c r="E9" i="118"/>
  <c r="E10" i="118"/>
  <c r="E16" i="76"/>
  <c r="K10" i="64" l="1"/>
  <c r="K11" i="64"/>
  <c r="K12" i="64"/>
  <c r="K13" i="64"/>
  <c r="K14" i="64"/>
  <c r="K15" i="64"/>
  <c r="K16" i="64"/>
  <c r="K17" i="64"/>
  <c r="K18" i="64"/>
  <c r="K19" i="64"/>
  <c r="K9" i="64"/>
  <c r="J10" i="64"/>
  <c r="J11" i="64"/>
  <c r="J12" i="64"/>
  <c r="J13" i="64"/>
  <c r="J14" i="64"/>
  <c r="J15" i="64"/>
  <c r="J16" i="64"/>
  <c r="J17" i="64"/>
  <c r="J18" i="64"/>
  <c r="J19" i="64"/>
  <c r="J9" i="64"/>
  <c r="I10" i="64"/>
  <c r="I11" i="64"/>
  <c r="I12" i="64"/>
  <c r="I13" i="64"/>
  <c r="I14" i="64"/>
  <c r="I15" i="64"/>
  <c r="I16" i="64"/>
  <c r="I17" i="64"/>
  <c r="I18" i="64"/>
  <c r="I19" i="64"/>
  <c r="I9" i="64"/>
  <c r="H11" i="64"/>
  <c r="H10" i="64"/>
  <c r="H12" i="64"/>
  <c r="H13" i="64"/>
  <c r="H14" i="64"/>
  <c r="H15" i="64"/>
  <c r="H16" i="64"/>
  <c r="H17" i="64"/>
  <c r="H18" i="64"/>
  <c r="H19" i="64"/>
  <c r="J12" i="55" l="1"/>
  <c r="J10" i="55"/>
  <c r="J9" i="55"/>
  <c r="I12" i="55"/>
  <c r="I10" i="55"/>
  <c r="I9" i="55"/>
  <c r="H12" i="55"/>
  <c r="H10" i="55"/>
  <c r="H9" i="55"/>
  <c r="G9" i="55"/>
  <c r="G12" i="55"/>
  <c r="G10" i="55"/>
  <c r="G12" i="75"/>
  <c r="C158" i="125" l="1"/>
  <c r="C152" i="125"/>
  <c r="C151" i="125"/>
  <c r="C150" i="125"/>
  <c r="C149" i="125"/>
  <c r="C148" i="125"/>
  <c r="C147" i="125"/>
  <c r="C146" i="125"/>
  <c r="C145" i="125"/>
  <c r="C144" i="125"/>
  <c r="C143" i="125"/>
  <c r="C142" i="125"/>
  <c r="C140" i="125"/>
  <c r="C139" i="125"/>
  <c r="C126" i="125"/>
  <c r="C125" i="125"/>
  <c r="D122" i="125"/>
  <c r="D121" i="125"/>
  <c r="D120" i="125"/>
  <c r="D119" i="125"/>
  <c r="D118" i="125"/>
  <c r="D117" i="125"/>
  <c r="D116" i="125"/>
  <c r="D115" i="125"/>
  <c r="C107" i="125"/>
  <c r="C106" i="125"/>
  <c r="G96" i="125"/>
  <c r="F96" i="125"/>
  <c r="E96" i="125"/>
  <c r="G89" i="125"/>
  <c r="F89" i="125"/>
  <c r="E89" i="125"/>
  <c r="G83" i="125"/>
  <c r="F83" i="125"/>
  <c r="E83" i="125"/>
  <c r="G76" i="125"/>
  <c r="F76" i="125"/>
  <c r="E76" i="125"/>
  <c r="G68" i="125"/>
  <c r="F68" i="125"/>
  <c r="E68" i="125"/>
  <c r="G63" i="125"/>
  <c r="F63" i="125"/>
  <c r="E63" i="125"/>
  <c r="G51" i="125"/>
  <c r="F51" i="125"/>
  <c r="E51" i="125"/>
  <c r="G46" i="125"/>
  <c r="F46" i="125"/>
  <c r="E46" i="125"/>
  <c r="G40" i="125"/>
  <c r="E40" i="125"/>
  <c r="G32" i="125"/>
  <c r="F32" i="125"/>
  <c r="E32" i="125"/>
  <c r="E16" i="131"/>
  <c r="G22" i="131"/>
  <c r="F22" i="131"/>
  <c r="E22" i="131"/>
  <c r="G21" i="131"/>
  <c r="E21" i="131"/>
  <c r="G20" i="131"/>
  <c r="E20" i="131"/>
  <c r="G19" i="131"/>
  <c r="E19" i="131"/>
  <c r="G18" i="131"/>
  <c r="E18" i="131"/>
  <c r="G17" i="131"/>
  <c r="E17" i="131"/>
  <c r="G16" i="131"/>
  <c r="G15" i="131"/>
  <c r="E15" i="131"/>
  <c r="G12" i="131"/>
  <c r="E12" i="131"/>
  <c r="G11" i="131"/>
  <c r="E11" i="131"/>
  <c r="I23" i="68" l="1"/>
  <c r="F13" i="17" l="1"/>
  <c r="C12" i="17"/>
  <c r="F11" i="17"/>
  <c r="F12" i="17" s="1"/>
  <c r="H10" i="17"/>
  <c r="F10" i="17"/>
  <c r="E9" i="17"/>
  <c r="D9" i="17"/>
  <c r="C9" i="17"/>
  <c r="H8" i="17"/>
  <c r="H9" i="17" s="1"/>
  <c r="G8" i="17"/>
  <c r="G9" i="17" s="1"/>
  <c r="F8" i="17"/>
  <c r="F9" i="17" s="1"/>
  <c r="I16" i="129"/>
  <c r="F16" i="129"/>
  <c r="I15" i="129"/>
  <c r="F15" i="129"/>
  <c r="I14" i="129"/>
  <c r="H11" i="129"/>
  <c r="G11" i="129"/>
  <c r="F11" i="129"/>
  <c r="I11" i="129" s="1"/>
  <c r="E11" i="129"/>
  <c r="D11" i="129"/>
  <c r="F10" i="129"/>
  <c r="I10" i="129" s="1"/>
  <c r="E10" i="129"/>
  <c r="H10" i="129" s="1"/>
  <c r="D10" i="129"/>
  <c r="G10" i="129" s="1"/>
  <c r="I9" i="129"/>
  <c r="H9" i="129"/>
  <c r="G9" i="129"/>
  <c r="J12" i="108"/>
  <c r="J9" i="108"/>
  <c r="I9" i="108"/>
  <c r="H9" i="108"/>
  <c r="E12" i="71"/>
  <c r="D12" i="71"/>
  <c r="F12" i="71" s="1"/>
  <c r="F11" i="71"/>
  <c r="E11" i="71"/>
  <c r="E10" i="71"/>
  <c r="D10" i="71"/>
  <c r="F10" i="71" s="1"/>
  <c r="F9" i="71"/>
  <c r="E9" i="71"/>
  <c r="K10" i="113" l="1"/>
  <c r="K9" i="113"/>
  <c r="L10" i="113"/>
  <c r="L9" i="113"/>
  <c r="I10" i="113"/>
  <c r="H10" i="113"/>
  <c r="G10" i="113"/>
  <c r="E10" i="113"/>
  <c r="H9" i="113"/>
  <c r="G9" i="113"/>
  <c r="E9" i="113"/>
  <c r="L8" i="113"/>
  <c r="K8" i="113"/>
  <c r="J8" i="113"/>
  <c r="I8" i="113"/>
  <c r="L7" i="113"/>
  <c r="K7" i="113"/>
  <c r="J7" i="113"/>
  <c r="I7" i="113"/>
  <c r="I9" i="113" s="1"/>
  <c r="C28" i="76" l="1"/>
  <c r="C27" i="76"/>
  <c r="C26" i="76"/>
  <c r="C25" i="76"/>
  <c r="C24" i="76"/>
  <c r="E18" i="76"/>
  <c r="D16" i="76"/>
  <c r="C16" i="76"/>
  <c r="D15" i="76"/>
  <c r="E12" i="76"/>
  <c r="E13" i="76" s="1"/>
  <c r="D12" i="76"/>
  <c r="D13" i="76" s="1"/>
  <c r="E10" i="76"/>
  <c r="C10" i="76"/>
  <c r="I47" i="68" l="1"/>
  <c r="I43" i="68"/>
  <c r="I42" i="68"/>
  <c r="I37" i="68"/>
  <c r="I36" i="68"/>
  <c r="I35" i="68"/>
  <c r="I34" i="68"/>
  <c r="I33" i="68"/>
  <c r="I32" i="68"/>
  <c r="J27" i="68"/>
  <c r="J26" i="68"/>
  <c r="J25" i="68"/>
  <c r="J24" i="68"/>
  <c r="K21" i="68"/>
  <c r="J21" i="68"/>
  <c r="I21" i="68"/>
  <c r="K20" i="68"/>
  <c r="J20" i="68"/>
  <c r="I20" i="68"/>
  <c r="K19" i="68"/>
  <c r="J19" i="68"/>
  <c r="I19" i="68"/>
  <c r="K18" i="68"/>
  <c r="J18" i="68"/>
  <c r="I18" i="68"/>
  <c r="K15" i="68"/>
  <c r="J15" i="68"/>
  <c r="I15" i="68"/>
  <c r="K14" i="68"/>
  <c r="J14" i="68"/>
  <c r="I14" i="68"/>
  <c r="K13" i="68"/>
  <c r="J13" i="68"/>
  <c r="I13" i="68"/>
  <c r="K12" i="68"/>
  <c r="J12" i="68"/>
  <c r="I12" i="68"/>
  <c r="K11" i="68"/>
  <c r="J11" i="68"/>
  <c r="I11" i="68"/>
  <c r="K10" i="68"/>
  <c r="J10" i="68"/>
  <c r="I10" i="68"/>
  <c r="I11" i="27" l="1"/>
  <c r="H11" i="27"/>
  <c r="G11" i="27"/>
  <c r="F11" i="27"/>
</calcChain>
</file>

<file path=xl/sharedStrings.xml><?xml version="1.0" encoding="utf-8"?>
<sst xmlns="http://schemas.openxmlformats.org/spreadsheetml/2006/main" count="1576" uniqueCount="955">
  <si>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</si>
  <si>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</si>
  <si>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</si>
  <si>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</si>
  <si>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</si>
  <si>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</si>
  <si>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</si>
  <si>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</si>
  <si>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</si>
  <si>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</si>
  <si>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</si>
  <si>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</si>
  <si>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</si>
  <si>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</si>
  <si>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</si>
  <si>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</si>
  <si>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</si>
  <si>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</si>
  <si>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</si>
  <si>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</si>
  <si>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</si>
  <si>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</si>
  <si>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</si>
  <si>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</si>
  <si>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</si>
  <si>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Takstkatalog for uddannelser inden for en fælles kompetencebeskrivelse (arbejdsmarkedsuddannelser og enkeltfag, der er optaget)</t>
  </si>
  <si>
    <t>Teknisk-faglige og merkantile fag</t>
  </si>
  <si>
    <t>IB</t>
  </si>
  <si>
    <t>Tillægs-takst for A-niveau *</t>
  </si>
  <si>
    <t>Takst til Laboratoriekurser pr. elev</t>
  </si>
  <si>
    <t xml:space="preserve">Enkeltfag </t>
  </si>
  <si>
    <t>2-årig Hf</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</si>
  <si>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</si>
  <si>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</si>
  <si>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</si>
  <si>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</si>
  <si>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</si>
  <si>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</si>
  <si>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</si>
  <si>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</si>
  <si>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</si>
  <si>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</si>
  <si>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</si>
  <si>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</si>
  <si>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</si>
  <si>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</si>
  <si>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</si>
  <si>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</si>
  <si>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</si>
  <si>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</si>
  <si>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</si>
  <si>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</si>
  <si>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</si>
  <si>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</si>
  <si>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</si>
  <si>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</si>
  <si>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</si>
  <si>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</si>
  <si>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</si>
  <si>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</si>
  <si>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</si>
  <si>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</si>
  <si>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</si>
  <si>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</si>
  <si>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</si>
  <si>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</si>
  <si>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</si>
  <si>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</si>
  <si>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</si>
  <si>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</si>
  <si>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</si>
  <si>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</si>
  <si>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</si>
  <si>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</si>
  <si>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</si>
  <si>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</si>
  <si>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</si>
  <si>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</si>
  <si>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</si>
  <si>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</si>
  <si>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</si>
  <si>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</si>
  <si>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</si>
  <si>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</si>
  <si>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</si>
  <si>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</si>
  <si>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</si>
  <si>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</si>
  <si>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</si>
  <si>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</si>
  <si>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</si>
  <si>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</si>
  <si>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</si>
  <si>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</si>
  <si>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</si>
  <si>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</si>
  <si>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</si>
  <si>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</si>
  <si>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</si>
  <si>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</si>
  <si>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</si>
  <si>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</si>
  <si>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</si>
  <si>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</si>
  <si>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</si>
  <si>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</si>
  <si>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</si>
  <si>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</si>
  <si>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</si>
  <si>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</si>
  <si>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</si>
  <si>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</si>
  <si>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</si>
  <si>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</si>
  <si>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</si>
  <si>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</si>
  <si>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</si>
  <si>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</si>
  <si>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</si>
  <si>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</si>
  <si>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</si>
  <si>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</si>
  <si>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</si>
  <si>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</si>
  <si>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</si>
  <si>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</si>
  <si>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</si>
  <si>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</si>
  <si>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</si>
  <si>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</si>
  <si>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</si>
  <si>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</si>
  <si>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</si>
  <si>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</si>
  <si>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</si>
  <si>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</si>
  <si>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</si>
  <si>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</si>
  <si>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</si>
  <si>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</si>
  <si>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</si>
  <si>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</si>
  <si>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</si>
  <si>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</si>
  <si>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</si>
  <si>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</si>
  <si>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</si>
  <si>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</si>
  <si>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</si>
  <si>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</si>
  <si>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</si>
  <si>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</si>
  <si>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</si>
  <si>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</si>
  <si>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</si>
  <si>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</si>
  <si>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</si>
  <si>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</si>
  <si>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</si>
  <si>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</si>
  <si>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</si>
  <si>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</si>
  <si>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</si>
  <si>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</si>
  <si>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</si>
  <si>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</si>
  <si>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</si>
  <si>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</si>
  <si>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</si>
  <si>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</si>
  <si>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</si>
  <si>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</si>
  <si>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</si>
  <si>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</si>
  <si>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</si>
  <si>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</si>
  <si>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</si>
  <si>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</si>
  <si>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</si>
  <si>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</si>
  <si>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</si>
  <si>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</si>
  <si>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</si>
  <si>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</si>
  <si>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</si>
  <si>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</si>
  <si>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</si>
  <si>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</si>
  <si>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</si>
  <si>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</si>
  <si>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</si>
  <si>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</si>
  <si>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</si>
  <si>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</si>
  <si>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</si>
  <si>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</si>
  <si>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</si>
  <si>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</si>
  <si>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</si>
  <si>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</si>
  <si>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</si>
  <si>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</si>
  <si>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</si>
  <si>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</si>
  <si>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</si>
  <si>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</si>
  <si>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</si>
  <si>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</si>
  <si>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</si>
  <si>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</si>
  <si>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</si>
  <si>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</si>
  <si>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</si>
  <si>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</si>
  <si>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</si>
  <si>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</si>
  <si>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</si>
  <si>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</si>
  <si>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</si>
  <si>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</si>
  <si>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</si>
  <si>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</si>
  <si>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</si>
  <si>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</si>
  <si>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</si>
  <si>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</si>
  <si>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</si>
  <si>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</si>
  <si>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</si>
  <si>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</si>
  <si>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</si>
  <si>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</si>
  <si>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</si>
  <si>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</si>
  <si>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</si>
  <si>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</si>
  <si>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</si>
  <si>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</si>
  <si>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</si>
  <si>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</si>
  <si>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</si>
  <si>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</si>
  <si>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</si>
  <si>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</si>
  <si>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</si>
  <si>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</si>
  <si>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</si>
  <si>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</si>
  <si>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</si>
  <si>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</si>
  <si>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</si>
  <si>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</si>
  <si>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</si>
  <si>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</si>
  <si>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</si>
  <si>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</si>
  <si>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</si>
  <si>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</si>
  <si>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</si>
  <si>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</si>
  <si>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</si>
  <si>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</si>
  <si>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</si>
  <si>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</si>
  <si>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</si>
  <si>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</si>
  <si>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</si>
  <si>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</si>
  <si>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</si>
  <si>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</si>
  <si>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</si>
  <si>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</si>
  <si>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</si>
  <si>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</si>
  <si>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</si>
  <si>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</si>
  <si>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</si>
  <si>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</si>
  <si>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</si>
  <si>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</si>
  <si>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</si>
  <si>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</si>
  <si>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</si>
  <si>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</si>
  <si>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</si>
  <si>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</si>
  <si>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</si>
  <si>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</si>
  <si>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</si>
  <si>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</si>
  <si>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</si>
  <si>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</si>
  <si>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</si>
  <si>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</si>
  <si>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</si>
  <si>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</si>
  <si>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</si>
  <si>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</si>
  <si>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</si>
  <si>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</si>
  <si>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</si>
  <si>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</si>
  <si>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Tilskud til oprettede studieretninger og musikalsk grundkursus</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</si>
  <si>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</si>
  <si>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</si>
  <si>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</si>
  <si>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</si>
  <si>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</si>
  <si>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</si>
  <si>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</si>
  <si>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</si>
  <si>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</si>
  <si>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</si>
  <si>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</si>
  <si>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</si>
  <si>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</si>
  <si>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</si>
  <si>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</si>
  <si>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</si>
  <si>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</si>
  <si>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</si>
  <si>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</si>
  <si>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</si>
  <si>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</si>
  <si>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</si>
  <si>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</si>
  <si>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</si>
  <si>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</si>
  <si>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</si>
  <si>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</si>
  <si>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</si>
  <si>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</si>
  <si>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</si>
  <si>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</si>
  <si>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</si>
  <si>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</si>
  <si>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</si>
  <si>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</si>
  <si>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</si>
  <si>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</si>
  <si>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</si>
  <si>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</si>
  <si>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</si>
  <si>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</si>
  <si>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</si>
  <si>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</si>
  <si>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</si>
  <si>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</si>
  <si>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</si>
  <si>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</si>
  <si>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</si>
  <si>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1</t>
  </si>
  <si>
    <t>Takst 2</t>
  </si>
  <si>
    <t>Takst 3</t>
  </si>
  <si>
    <t>Undervis-ningstakst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</si>
  <si>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</si>
  <si>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</si>
  <si>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</si>
  <si>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</si>
  <si>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</si>
  <si>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</si>
  <si>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</si>
  <si>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</si>
  <si>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</si>
  <si>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</si>
  <si>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</si>
  <si>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</si>
  <si>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</si>
  <si>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</si>
  <si>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</si>
  <si>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</si>
  <si>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</si>
  <si>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</si>
  <si>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</si>
  <si>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</si>
  <si>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</si>
  <si>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</si>
  <si>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</si>
  <si>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</si>
  <si>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</si>
  <si>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</si>
  <si>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</si>
  <si>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</si>
  <si>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</si>
  <si>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</si>
  <si>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</si>
  <si>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</si>
  <si>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</si>
  <si>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</si>
  <si>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</si>
  <si>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</si>
  <si>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</si>
  <si>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</si>
  <si>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</si>
  <si>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</si>
  <si>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</si>
  <si>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</si>
  <si>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</si>
  <si>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</si>
  <si>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</si>
  <si>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</si>
  <si>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</si>
  <si>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</si>
  <si>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</si>
  <si>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</si>
  <si>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</si>
  <si>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</si>
  <si>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</si>
  <si>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Geovidenskab</t>
  </si>
  <si>
    <t xml:space="preserve"> 2-årigt hhx kursus</t>
  </si>
  <si>
    <t>EUD-påbygning indberettes som skoleperiode på det relevante EUD-formålsnummer</t>
  </si>
  <si>
    <t>Individuel EUD, Omsorg, sundhed og pædagogik</t>
  </si>
  <si>
    <t>Fødevarer, jordbrug og oplevelser</t>
  </si>
  <si>
    <t>1220 København K</t>
  </si>
  <si>
    <t>Geografisk grundtilskud</t>
  </si>
  <si>
    <t>Bygnings- takst**</t>
  </si>
  <si>
    <t>Autolakerer</t>
  </si>
  <si>
    <t>Kranføreruddannelsen, trin 1</t>
  </si>
  <si>
    <t>Landbrugsuddannelsen, trin 1 og 2</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</si>
  <si>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</si>
  <si>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</si>
  <si>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</si>
  <si>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</si>
  <si>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</si>
  <si>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</si>
  <si>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</si>
  <si>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</si>
  <si>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</si>
  <si>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</si>
  <si>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</si>
  <si>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</si>
  <si>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</si>
  <si>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</si>
  <si>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</si>
  <si>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</si>
  <si>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</si>
  <si>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</si>
  <si>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</si>
  <si>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</si>
  <si>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</si>
  <si>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</si>
  <si>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</si>
  <si>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</si>
  <si>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</si>
  <si>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</si>
  <si>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</si>
  <si>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</si>
  <si>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</si>
  <si>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</si>
  <si>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</si>
  <si>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</si>
  <si>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</si>
  <si>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</si>
  <si>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</si>
  <si>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</si>
  <si>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</si>
  <si>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</si>
  <si>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</si>
  <si>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</si>
  <si>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</si>
  <si>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</si>
  <si>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</si>
  <si>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</si>
  <si>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</si>
  <si>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</si>
  <si>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</si>
  <si>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</si>
  <si>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3 årigt studenterkursus</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</si>
  <si>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</si>
  <si>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</si>
  <si>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</si>
  <si>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</si>
  <si>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</si>
  <si>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</si>
  <si>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</si>
  <si>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</si>
  <si>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</si>
  <si>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</si>
  <si>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</si>
  <si>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</si>
  <si>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</si>
  <si>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</si>
  <si>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</si>
  <si>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</si>
  <si>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uddannelsestilskud pr. institution</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</si>
  <si>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</si>
  <si>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</si>
  <si>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</si>
  <si>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</si>
  <si>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</si>
  <si>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</si>
  <si>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</si>
  <si>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Under 18 år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</si>
  <si>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</si>
  <si>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</si>
  <si>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</si>
  <si>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</si>
  <si>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</si>
  <si>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</si>
  <si>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</si>
  <si>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</si>
  <si>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</si>
  <si>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</si>
  <si>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</si>
  <si>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</si>
  <si>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</si>
  <si>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</si>
  <si>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</si>
  <si>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</si>
  <si>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</si>
  <si>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</si>
  <si>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</si>
  <si>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</si>
  <si>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</si>
  <si>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</si>
  <si>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</si>
  <si>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</si>
  <si>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</si>
  <si>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</si>
  <si>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</si>
  <si>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</si>
  <si>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</si>
  <si>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</si>
  <si>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</si>
  <si>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</si>
  <si>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</si>
  <si>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</si>
  <si>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</si>
  <si>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</si>
  <si>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</si>
  <si>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</si>
  <si>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 Tillægstakst: Beståede fag på A-niveau pr. elev på STX/IB ( ingen momsfaktor):</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</si>
  <si>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</si>
  <si>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</si>
  <si>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</si>
  <si>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</si>
  <si>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</si>
  <si>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</si>
  <si>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</si>
  <si>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</si>
  <si>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</si>
  <si>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</si>
  <si>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</si>
  <si>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</si>
  <si>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</si>
  <si>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</si>
  <si>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Tilskud til kombinationsforløb*</t>
  </si>
  <si>
    <t>*Der udbetales ikke tilskud til kombinationsforløb for elever på EGU-sporet</t>
  </si>
  <si>
    <t xml:space="preserve">IB og EB -udbudstilskud </t>
  </si>
  <si>
    <t>Ordblindeundervisning*</t>
  </si>
  <si>
    <t>Virksomhedsrettet til OBU (tillægstakst)</t>
  </si>
  <si>
    <t xml:space="preserve">Udkantstilskuddet beregnes som: (430 stx årselever minus antal grundlagsårselever) * 57.740 pr. årselev. </t>
  </si>
  <si>
    <t>For  udkantstilskud gælder, at der max. kan ydes 13.230 kr. pr. grundlagsårselev (årselever i foregående finansår).</t>
  </si>
  <si>
    <t>For basisgrundtilskud og udannelsestypetilskud gælder, at der max. kan ydes 11.060 kr. pr. grundlagsårselev (årselever i foregående finansår).</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</si>
  <si>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</si>
  <si>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</si>
  <si>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</si>
  <si>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</si>
  <si>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</si>
  <si>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</si>
  <si>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</si>
  <si>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</si>
  <si>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</si>
  <si>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</si>
  <si>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Tillægstakst:</t>
  </si>
  <si>
    <t>Pr. elev på stx eller IB med følgende fag bestået på A-niveau (inkl. moms)</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</si>
  <si>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</si>
  <si>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</si>
  <si>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</si>
  <si>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</si>
  <si>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</si>
  <si>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</si>
  <si>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</si>
  <si>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</si>
  <si>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</si>
  <si>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</si>
  <si>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</si>
  <si>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</si>
  <si>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</si>
  <si>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</si>
  <si>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</si>
  <si>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</si>
  <si>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</si>
  <si>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</si>
  <si>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</si>
  <si>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</si>
  <si>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</si>
  <si>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</si>
  <si>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</si>
  <si>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</si>
  <si>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</si>
  <si>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</si>
  <si>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</si>
  <si>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</si>
  <si>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</si>
  <si>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</si>
  <si>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</si>
  <si>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</si>
  <si>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</si>
  <si>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</si>
  <si>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</si>
  <si>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</si>
  <si>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</si>
  <si>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</si>
  <si>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</si>
  <si>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</si>
  <si>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</si>
  <si>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</si>
  <si>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</si>
  <si>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</si>
  <si>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</si>
  <si>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</si>
  <si>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Frontline PC-supporter, DEL-VFU</t>
  </si>
  <si>
    <t>Frontline PC-supporter,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</si>
  <si>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</si>
  <si>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</si>
  <si>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</si>
  <si>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</si>
  <si>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</si>
  <si>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</si>
  <si>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</si>
  <si>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</si>
  <si>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</si>
  <si>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</si>
  <si>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</si>
  <si>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</si>
  <si>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</si>
  <si>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</si>
  <si>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</si>
  <si>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</si>
  <si>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</si>
  <si>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</si>
  <si>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</si>
  <si>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</si>
  <si>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Mekaniker, DEL-VFU</t>
  </si>
  <si>
    <t>Mekaniker,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</si>
  <si>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</si>
  <si>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</si>
  <si>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</si>
  <si>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</si>
  <si>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</si>
  <si>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</si>
  <si>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</si>
  <si>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</si>
  <si>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</si>
  <si>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</si>
  <si>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</si>
  <si>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</si>
  <si>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</si>
  <si>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</si>
  <si>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</si>
  <si>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</si>
  <si>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</si>
  <si>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</si>
  <si>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</si>
  <si>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</si>
  <si>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</si>
  <si>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</si>
  <si>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</si>
  <si>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</si>
  <si>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</si>
  <si>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</si>
  <si>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</si>
  <si>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</si>
  <si>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</si>
  <si>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</si>
  <si>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</si>
  <si>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</si>
  <si>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</si>
  <si>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</si>
  <si>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</si>
  <si>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</si>
  <si>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</si>
  <si>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</si>
  <si>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</si>
  <si>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</si>
  <si>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</si>
  <si>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</si>
  <si>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</si>
  <si>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</si>
  <si>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</si>
  <si>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</si>
  <si>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</si>
  <si>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</si>
  <si>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</si>
  <si>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</si>
  <si>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</si>
  <si>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</si>
  <si>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</si>
  <si>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</si>
  <si>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</si>
  <si>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</si>
  <si>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</si>
  <si>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</si>
  <si>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</si>
  <si>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</si>
  <si>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</si>
  <si>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</si>
  <si>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Produktionsgartner, DEL-VFU</t>
  </si>
  <si>
    <t>Produktionsgartner, PRAK</t>
  </si>
  <si>
    <t>Receptionist, DEL-VFU</t>
  </si>
  <si>
    <t>Receptionist, PRAK</t>
  </si>
  <si>
    <t>Skov- og naturtekniker, DEL-VFU</t>
  </si>
  <si>
    <t>Skov- og naturtekniker, PRAK</t>
  </si>
  <si>
    <t>Tjener, DEL-VFU</t>
  </si>
  <si>
    <t>Tjener, PRAK</t>
  </si>
  <si>
    <t>Væksthusgartner, DEL-VFU</t>
  </si>
  <si>
    <t>Væksthusgartner,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</si>
  <si>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</si>
  <si>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</si>
  <si>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</si>
  <si>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</si>
  <si>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</si>
  <si>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</si>
  <si>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</si>
  <si>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</si>
  <si>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</si>
  <si>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</si>
  <si>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</si>
  <si>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</si>
  <si>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</si>
  <si>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</si>
  <si>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</si>
  <si>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Kundekontaktcenteruddannelsen</t>
  </si>
  <si>
    <t>Adgangskurser tll EUD</t>
  </si>
  <si>
    <t>Flyttechauffør (Vejgodstransportuddannelsen)</t>
  </si>
  <si>
    <t>Godschauffør (Vejgodstransportuddannelsen)</t>
  </si>
  <si>
    <t>Kørselsdisponent (Vejgodstransportuddannelsen)</t>
  </si>
  <si>
    <t>Renovationschauffør (Vejgodstransportuddannelsen)</t>
  </si>
  <si>
    <t>Tankbilchauffør (Vejgodstransportuddannelsen)</t>
  </si>
  <si>
    <t>Uddannelsesaftaler/aftaler om praktik i udlandet til og med måltallet</t>
  </si>
  <si>
    <t>Uddannelsesaftaler/aftaler om praktik i udlandet over måltallet</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</si>
  <si>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</si>
  <si>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</si>
  <si>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</si>
  <si>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</si>
  <si>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</si>
  <si>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Elevstøttetakster for kurser der begynder i 2022</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</si>
  <si>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</si>
  <si>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</si>
  <si>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</si>
  <si>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</si>
  <si>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</si>
  <si>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</si>
  <si>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</si>
  <si>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</si>
  <si>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</si>
  <si>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</si>
  <si>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</si>
  <si>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</si>
  <si>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Frontline radio-tv-supporter, DEL-VFU</t>
  </si>
  <si>
    <t>Frontline radio-tv-supporter, PRAK</t>
  </si>
  <si>
    <t>Industriteknikuddannelsen, DEL-VFU</t>
  </si>
  <si>
    <t>Industriteknikuddannelsen, PRAK</t>
  </si>
  <si>
    <t>Teater-, event- og av-tekniker, DEL-VFU</t>
  </si>
  <si>
    <t>Teater-, event- og av-tekniker, PRAK</t>
  </si>
  <si>
    <t>Tilskud for uddannelsesaftaler med virksomheder uden uddannelsesaftale de seneste 5 år</t>
  </si>
  <si>
    <t>Brobygning til merkantile EUD og gymnasiale uddannelser</t>
  </si>
  <si>
    <t>Brobygning til tekniske uddannelser</t>
  </si>
  <si>
    <t>Hovedområde</t>
  </si>
  <si>
    <t>FL-betegnelse</t>
  </si>
  <si>
    <t>FGU med hf-faglementer</t>
  </si>
  <si>
    <t>European School Copenhagen</t>
  </si>
  <si>
    <t>Laboratoriekurser for enkeltfagselever</t>
  </si>
  <si>
    <t>Eventkoordinator</t>
  </si>
  <si>
    <t>Individuel EUD, merkantil (Afløb)</t>
  </si>
  <si>
    <t>Handelsuddannelse med specialer</t>
  </si>
  <si>
    <t>Buschauffør i kollektiv trafik, trin 1</t>
  </si>
  <si>
    <t>Buschauffør i kollektiv trafik, trin 2</t>
  </si>
  <si>
    <t>Buschauffør i kollektiv trafik, trin 3</t>
  </si>
  <si>
    <t>Smed</t>
  </si>
  <si>
    <t>Finmekaniker</t>
  </si>
  <si>
    <t>Industriteknikeruddannelsen</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</si>
  <si>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</si>
  <si>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</si>
  <si>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</si>
  <si>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</si>
  <si>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</si>
  <si>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</si>
  <si>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</si>
  <si>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</si>
  <si>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</si>
  <si>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</si>
  <si>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</si>
  <si>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</si>
  <si>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</si>
  <si>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</si>
  <si>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</si>
  <si>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</si>
  <si>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</si>
  <si>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</si>
  <si>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</si>
  <si>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</si>
  <si>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</si>
  <si>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</si>
  <si>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</si>
  <si>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</si>
  <si>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</si>
  <si>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</si>
  <si>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</si>
  <si>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Arbejdsstudietekniker</t>
  </si>
  <si>
    <t>Tilsynstekniker</t>
  </si>
  <si>
    <t>Takstkatalog for Forslag til Finanslov 2023</t>
  </si>
  <si>
    <t>Takstkatalog FFL 2023</t>
  </si>
  <si>
    <t>Tilskud til uddannelsesaftaler/aftaler i udlandet for nygodkendte virksomheder, pr. aftale</t>
  </si>
  <si>
    <t>Tilskud til uddannelsesforhold i udlandet</t>
  </si>
  <si>
    <t>Anmærkning: 1 STÅ (studenterårsværk) er studieaktivitet svarende til et års normeret studietid (60 ECTS)</t>
  </si>
  <si>
    <t>Anmærkning:</t>
  </si>
  <si>
    <t>Digital media uddannelsen</t>
  </si>
  <si>
    <t>Takstkatalog for uddannelser uden for Fælleskompetencebeskrivelse</t>
  </si>
  <si>
    <t>ekskl. moms</t>
  </si>
  <si>
    <t>inkl. moms</t>
  </si>
  <si>
    <t>Med fri deltagerbetaling</t>
  </si>
  <si>
    <t xml:space="preserve">EUD-enkeltfag </t>
  </si>
  <si>
    <t>Tekniske</t>
  </si>
  <si>
    <t xml:space="preserve">  </t>
  </si>
  <si>
    <t>Deltidsuddannelser</t>
  </si>
  <si>
    <t>It-administrator</t>
  </si>
  <si>
    <t>Blomsterbinder</t>
  </si>
  <si>
    <t>Kloakmester</t>
  </si>
  <si>
    <t>Realkompetence vurdering u. deltagerbet.</t>
  </si>
  <si>
    <t>Deltagerbetaling</t>
  </si>
  <si>
    <t>Maximalt tillæg</t>
  </si>
  <si>
    <t>Samlet deltagerbetaling</t>
  </si>
  <si>
    <t>(kr. pr. uge)</t>
  </si>
  <si>
    <t>(kr. pr. årselev)</t>
  </si>
  <si>
    <t>inkl. tillæg pr. uge</t>
  </si>
  <si>
    <t>It-fag</t>
  </si>
  <si>
    <t>Social- og sundhedsfag</t>
  </si>
  <si>
    <t>Læse-, skrive- og regnefag</t>
  </si>
  <si>
    <t>Undervisningstakster</t>
  </si>
  <si>
    <t>PR.ÅRSELEV= 1 elev i 40 uger</t>
  </si>
  <si>
    <t>Inkl. moms</t>
  </si>
  <si>
    <t>Takstgruppe</t>
  </si>
  <si>
    <t>Undervisningstaxameter ved ingen deltagerbetaling</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</si>
  <si>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</si>
  <si>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</si>
  <si>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</si>
  <si>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</si>
  <si>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</si>
  <si>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</si>
  <si>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</si>
  <si>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Takst ekskl. moms</t>
  </si>
  <si>
    <t>takst inkl. moms</t>
  </si>
  <si>
    <t>Ambulering vedrørende erhvervsfisker-</t>
  </si>
  <si>
    <t>uddannelse afholdt på Athene</t>
  </si>
  <si>
    <t>For specifikke erhvervsfiskerkurser kan der udbetales en tillægstakst i forbindelse med ambulering afholdt på Athene,</t>
  </si>
  <si>
    <t xml:space="preserve"> jf. takstkataloget for 2019 (www.uvm.dk/takst). For alle andre uddannelser er eventuelle udgifter til ambulering indeholdt i taksterne.</t>
  </si>
  <si>
    <t>Fællesudgiftstakster pr. årselev</t>
  </si>
  <si>
    <t>m2-norm</t>
  </si>
  <si>
    <t>Område</t>
  </si>
  <si>
    <t>Fællesudgifter inkl. moms</t>
  </si>
  <si>
    <t>10 m2</t>
  </si>
  <si>
    <t>Merkantile</t>
  </si>
  <si>
    <t>12 m2</t>
  </si>
  <si>
    <t>15 m2</t>
  </si>
  <si>
    <t>Tekniske/Landbrug/ Social og sundhedsudd.</t>
  </si>
  <si>
    <t>28 m2</t>
  </si>
  <si>
    <t>Tekniske/Landbrug</t>
  </si>
  <si>
    <t>37 m2</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</si>
  <si>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</si>
  <si>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</si>
  <si>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</si>
  <si>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</si>
  <si>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</si>
  <si>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</si>
  <si>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</si>
  <si>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</si>
  <si>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</si>
  <si>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</si>
  <si>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</si>
  <si>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</si>
  <si>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</si>
  <si>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</si>
  <si>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</si>
  <si>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</si>
  <si>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</si>
  <si>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</si>
  <si>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</si>
  <si>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</si>
  <si>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</si>
  <si>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</si>
  <si>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</si>
  <si>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</si>
  <si>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</si>
  <si>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 xml:space="preserve">takst inkl. moms </t>
  </si>
  <si>
    <t>Bygningstillægstakst køreteknisk anlæg (pr. kursist pr. uddannelsesmål)</t>
  </si>
  <si>
    <t>Bygningstillægstakst udbetales til uddannelser, hvori der indgår kørsel på køreteknisk anlæg.</t>
  </si>
  <si>
    <t>brug derfor takstkatalog for 2023 og find via takstgruppen, taksten for faget</t>
  </si>
  <si>
    <t>Undervisningtaxameter ved en deltagerbetaling på 26.800 kr. pr. årselev</t>
  </si>
  <si>
    <t>Undervisningtaxameter ved en deltagerbetaling på  40.000 kr. pr. årselev</t>
  </si>
  <si>
    <t>Mindste ugentlige elevbetaling for 2023</t>
  </si>
  <si>
    <t>TAKSTKATALOG OPDELT PÅ FAG KAN FØRST DANNES, NÅR DE ENDELIGE TAKSTER FORELIGGER PÅ FL 2023</t>
  </si>
  <si>
    <t>BEMÆRK - takstkatalog for fag kan først blive dannet, når de endelige takster foreligger på FL 2023</t>
  </si>
  <si>
    <t xml:space="preserve">Det fremgår også, at VUC må tilbageholde 400 kr. (2017-PL) pr. tilskudsudløsende deltager på OBU og 190 (2017-PL) pr. tilskudsudløsende deltager på FVU. Satserne PL-reguleres. I 2023 må VUC'er tilbageholde følgende beløb pr. tilskudsudløsende deltager på OBU og FVU: </t>
  </si>
  <si>
    <t>Turistbuschaufføruddannelsen, trin 1</t>
  </si>
  <si>
    <t>Turistbuschaufføruddannelsen, trin 2</t>
  </si>
  <si>
    <t xml:space="preserve">Satsen for opkrævning af bidrag til drift i 2023 er fastsat til 77.610 kr. pr. årselev for afregning af aktiviteten i 2022.  </t>
  </si>
  <si>
    <t xml:space="preserve">Satsen for opkrævning af bidrag til forsørgelse i 2023 er fastsat til 33.550 kr. pr. årselev for afregning af aktiviteten i 2022.  </t>
  </si>
  <si>
    <t>Skoleoplæringsydelse (AUB)</t>
  </si>
  <si>
    <t>Elevbetaling på en kostafdeling må ikke overstige 587 kr. pr. uge pr. elev</t>
  </si>
  <si>
    <t>Skoleoplæringsydelse:</t>
  </si>
  <si>
    <t>Løntilskud vedr elever, der uforskyldt har mistet en uddannelsesaftale:</t>
  </si>
  <si>
    <t>Åben Uddannelse (EVE uden for fælles kompetencebeskrivelse)</t>
  </si>
  <si>
    <t>Kontakt</t>
  </si>
  <si>
    <t>OKACOS@uvm.dk</t>
  </si>
  <si>
    <t>AMU-uddannelser - (EVE inden for fælles kompetencebeskrivelse)</t>
  </si>
  <si>
    <t>Ekskl. moms</t>
  </si>
  <si>
    <t>Bygningstakster pr. årselev</t>
  </si>
  <si>
    <t>Bygningstakster ekskl. moms</t>
  </si>
  <si>
    <t>Bygningstakster inkl. moms</t>
  </si>
  <si>
    <t>Fællesudgifter ekskl. moms</t>
  </si>
  <si>
    <t>Undervisningstakster pr. årselev</t>
  </si>
  <si>
    <t>Fællesudgiftstakster</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</si>
  <si>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</si>
  <si>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</si>
  <si>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</si>
  <si>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</si>
  <si>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</si>
  <si>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</si>
  <si>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</si>
  <si>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</si>
  <si>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</si>
  <si>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</si>
  <si>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</si>
  <si>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</si>
  <si>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</si>
  <si>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</si>
  <si>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</si>
  <si>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</si>
  <si>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</si>
  <si>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</si>
  <si>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</si>
  <si>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</si>
  <si>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</si>
  <si>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</si>
  <si>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</si>
  <si>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</si>
  <si>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</si>
  <si>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</si>
  <si>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</si>
  <si>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</si>
  <si>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</si>
  <si>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</si>
  <si>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</si>
  <si>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</si>
  <si>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</si>
  <si>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</si>
  <si>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</si>
  <si>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</si>
  <si>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</si>
  <si>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</si>
  <si>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</si>
  <si>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</si>
  <si>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Offentliggjort d. 23. MARTS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</si>
</sst>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 #,##0.0_ ;_ * \-#,##0.0_ ;_ * &quot;-&quot;??_ ;_ @_ "/>
    <numFmt numFmtId="171" formatCode="_-* #,##0_-;\-* #,##0_-;_-* &quot;-&quot;????_-;_-@_-"/>
    <numFmt numFmtId="172" formatCode="_-* #,##0_-;\-* #,##0_-;_-* &quot;-&quot;??_-;_-@_-"/>
    <numFmt numFmtId="173" formatCode="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b/>
      <sz val="12"/>
      <color indexed="10"/>
      <name val="Arial"/>
      <family val="2"/>
    </font>
    <font>
      <sz val="10"/>
      <name val="Arial"/>
      <family val="2"/>
    </font>
    <font>
      <b/>
      <sz val="10"/>
      <color rgb="FF0000FF"/>
      <name val="Arial"/>
      <family val="2"/>
    </font>
    <font>
      <sz val="11"/>
      <name val="Dialog"/>
    </font>
    <font>
      <sz val="8"/>
      <name val="Times New Roman"/>
      <family val="1"/>
    </font>
    <font>
      <b/>
      <sz val="11"/>
      <color theme="1"/>
      <name val="Calibri"/>
      <family val="2"/>
      <scheme val="minor"/>
    </font>
    <font>
      <sz val="10"/>
      <color rgb="FFFF0000"/>
      <name val="Calibri"/>
      <family val="2"/>
      <scheme val="minor"/>
    </font>
    <font>
      <sz val="10"/>
      <name val="Arial"/>
      <family val="2"/>
    </font>
    <font>
      <u/>
      <sz val="10"/>
      <color rgb="FF0000FF"/>
      <name val="Arial"/>
      <family val="2"/>
    </font>
    <font>
      <b/>
      <sz val="10"/>
      <color theme="1"/>
      <name val="Arial"/>
      <family val="2"/>
    </font>
    <font>
      <b/>
      <i/>
      <sz val="14"/>
      <name val="Courier New"/>
      <family val="3"/>
    </font>
    <font>
      <b/>
      <sz val="12"/>
      <color rgb="FF0000FF"/>
      <name val="Arial"/>
      <family val="2"/>
    </font>
  </fonts>
  <fills count="29">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5"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s>
  <cellStyleXfs count="28374">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4" borderId="0" applyNumberFormat="0" applyBorder="0" applyAlignment="0" applyProtection="0"/>
    <xf numFmtId="0" fontId="38" fillId="0" borderId="0" applyNumberFormat="0" applyFill="0" applyBorder="0" applyAlignment="0" applyProtection="0"/>
    <xf numFmtId="0" fontId="58" fillId="4" borderId="0" applyNumberFormat="0" applyBorder="0" applyAlignment="0" applyProtection="0"/>
    <xf numFmtId="0" fontId="32" fillId="3" borderId="29" applyNumberFormat="0" applyFont="0" applyAlignment="0" applyProtection="0"/>
    <xf numFmtId="0" fontId="45" fillId="25" borderId="30" applyNumberFormat="0" applyAlignment="0" applyProtection="0"/>
    <xf numFmtId="0" fontId="45" fillId="25" borderId="30" applyNumberFormat="0" applyAlignment="0" applyProtection="0"/>
    <xf numFmtId="0" fontId="49"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5" borderId="0" applyNumberFormat="0" applyBorder="0" applyAlignment="0" applyProtection="0"/>
    <xf numFmtId="0" fontId="47" fillId="5" borderId="0" applyNumberFormat="0" applyBorder="0" applyAlignment="0" applyProtection="0"/>
    <xf numFmtId="0" fontId="52" fillId="0" borderId="32" applyNumberFormat="0" applyFill="0" applyAlignment="0" applyProtection="0"/>
    <xf numFmtId="0" fontId="53" fillId="0" borderId="33" applyNumberFormat="0" applyFill="0" applyAlignment="0" applyProtection="0"/>
    <xf numFmtId="0" fontId="54" fillId="0" borderId="34" applyNumberFormat="0" applyFill="0" applyAlignment="0" applyProtection="0"/>
    <xf numFmtId="0" fontId="54" fillId="0" borderId="0" applyNumberFormat="0" applyFill="0" applyBorder="0" applyAlignment="0" applyProtection="0"/>
    <xf numFmtId="0" fontId="43" fillId="0" borderId="0" applyNumberFormat="0" applyFill="0" applyBorder="0" applyAlignment="0" applyProtection="0">
      <alignment vertical="top"/>
      <protection locked="0"/>
    </xf>
    <xf numFmtId="0" fontId="48"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9" fillId="26" borderId="31" applyNumberFormat="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5" fillId="0" borderId="35" applyNumberFormat="0" applyFill="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4" borderId="0" applyNumberFormat="0" applyBorder="0" applyAlignment="0" applyProtection="0"/>
    <xf numFmtId="0" fontId="50"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2" fillId="3" borderId="29" applyNumberFormat="0" applyFont="0" applyAlignment="0" applyProtection="0"/>
    <xf numFmtId="0" fontId="51" fillId="25" borderId="36" applyNumberFormat="0" applyAlignment="0" applyProtection="0"/>
    <xf numFmtId="0" fontId="52" fillId="0" borderId="32" applyNumberFormat="0" applyFill="0" applyAlignment="0" applyProtection="0"/>
    <xf numFmtId="0" fontId="53" fillId="0" borderId="33" applyNumberFormat="0" applyFill="0" applyAlignment="0" applyProtection="0"/>
    <xf numFmtId="0" fontId="54" fillId="0" borderId="34" applyNumberFormat="0" applyFill="0" applyAlignment="0" applyProtection="0"/>
    <xf numFmtId="0" fontId="54" fillId="0" borderId="0" applyNumberFormat="0" applyFill="0" applyBorder="0" applyAlignment="0" applyProtection="0"/>
    <xf numFmtId="9" fontId="7" fillId="0" borderId="0" applyFont="0" applyFill="0" applyBorder="0" applyAlignment="0" applyProtection="0"/>
    <xf numFmtId="0" fontId="55" fillId="0" borderId="3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37" applyNumberFormat="0" applyFill="0" applyAlignment="0" applyProtection="0"/>
    <xf numFmtId="0" fontId="58" fillId="4" borderId="0" applyNumberFormat="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26" fillId="0" borderId="0"/>
    <xf numFmtId="166" fontId="7" fillId="0" borderId="0" applyFont="0" applyFill="0" applyBorder="0" applyAlignment="0" applyProtection="0"/>
    <xf numFmtId="0" fontId="26" fillId="0" borderId="0"/>
    <xf numFmtId="0" fontId="26"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3" fillId="0" borderId="0" applyFont="0" applyFill="0" applyBorder="0" applyAlignment="0" applyProtection="0"/>
    <xf numFmtId="0" fontId="73"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3" fillId="0" borderId="0" applyFont="0" applyFill="0" applyBorder="0" applyAlignment="0" applyProtection="0"/>
    <xf numFmtId="165" fontId="7" fillId="0" borderId="0" applyFont="0" applyFill="0" applyBorder="0" applyAlignment="0" applyProtection="0"/>
    <xf numFmtId="9" fontId="79" fillId="0" borderId="0" applyFont="0" applyFill="0" applyBorder="0" applyAlignment="0" applyProtection="0"/>
  </cellStyleXfs>
  <cellXfs count="1105">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4" fillId="0" borderId="0" xfId="0" applyFont="1" applyFill="1" applyBorder="1" applyAlignment="1">
      <alignment horizontal="right"/>
    </xf>
    <xf numFmtId="0" fontId="24"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0" fillId="0" borderId="0" xfId="0"/>
    <xf numFmtId="0" fontId="7" fillId="0" borderId="0" xfId="0" applyFont="1"/>
    <xf numFmtId="0" fontId="7" fillId="0" borderId="0" xfId="0" applyFont="1" applyBorder="1"/>
    <xf numFmtId="0" fontId="0" fillId="0" borderId="19" xfId="0" applyBorder="1"/>
    <xf numFmtId="0" fontId="0" fillId="0" borderId="13" xfId="0" applyBorder="1"/>
    <xf numFmtId="0" fontId="59"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19" xfId="10380" applyFont="1" applyBorder="1" applyAlignment="1">
      <alignment horizontal="center"/>
    </xf>
    <xf numFmtId="0" fontId="7" fillId="0" borderId="0" xfId="10380" applyBorder="1" applyAlignment="1">
      <alignment horizontal="right"/>
    </xf>
    <xf numFmtId="0" fontId="14" fillId="0" borderId="19" xfId="10380" applyFont="1" applyBorder="1"/>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0" fillId="0" borderId="0" xfId="0"/>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2"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Border="1" applyAlignment="1">
      <alignment horizontal="right"/>
    </xf>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7"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4"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1" fontId="32" fillId="0" borderId="5" xfId="0" applyNumberFormat="1" applyFont="1" applyBorder="1" applyAlignment="1">
      <alignment vertical="justify"/>
    </xf>
    <xf numFmtId="0" fontId="7" fillId="0" borderId="4" xfId="0" applyFont="1" applyBorder="1" applyAlignment="1">
      <alignment horizontal="left" vertical="justify"/>
    </xf>
    <xf numFmtId="3" fontId="66"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1"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30"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3" fontId="7" fillId="0" borderId="0" xfId="9219" applyNumberFormat="1" applyFont="1" applyFill="1" applyBorder="1"/>
    <xf numFmtId="3" fontId="7" fillId="0" borderId="0" xfId="9219" applyNumberFormat="1" applyFont="1" applyFill="1" applyBorder="1" applyAlignment="1">
      <alignment horizontal="right"/>
    </xf>
    <xf numFmtId="0" fontId="14" fillId="0" borderId="0" xfId="10401" applyFont="1" applyBorder="1"/>
    <xf numFmtId="0" fontId="26" fillId="0" borderId="21" xfId="10401" applyBorder="1"/>
    <xf numFmtId="0" fontId="26" fillId="0" borderId="0" xfId="10401" applyBorder="1"/>
    <xf numFmtId="0" fontId="26" fillId="0" borderId="22" xfId="10401" applyBorder="1"/>
    <xf numFmtId="3" fontId="26" fillId="0" borderId="20" xfId="10401" applyNumberFormat="1" applyBorder="1"/>
    <xf numFmtId="3" fontId="26" fillId="0" borderId="19" xfId="10401" applyNumberFormat="1" applyBorder="1"/>
    <xf numFmtId="3" fontId="26" fillId="0" borderId="25" xfId="10401" applyNumberFormat="1" applyBorder="1"/>
    <xf numFmtId="0" fontId="7" fillId="0" borderId="0" xfId="10381" applyBorder="1"/>
    <xf numFmtId="0" fontId="7" fillId="0" borderId="0" xfId="10381"/>
    <xf numFmtId="0" fontId="14" fillId="0" borderId="0" xfId="10381" applyFont="1" applyBorder="1"/>
    <xf numFmtId="0" fontId="32" fillId="0" borderId="4" xfId="10381" applyFont="1" applyBorder="1" applyAlignment="1">
      <alignment horizontal="right" vertical="top"/>
    </xf>
    <xf numFmtId="0" fontId="32" fillId="0" borderId="0" xfId="10381" applyFont="1" applyBorder="1" applyAlignment="1"/>
    <xf numFmtId="3" fontId="7" fillId="0" borderId="0" xfId="10381" applyNumberFormat="1" applyFont="1" applyBorder="1"/>
    <xf numFmtId="0" fontId="7" fillId="0" borderId="0" xfId="10381" applyFont="1" applyBorder="1"/>
    <xf numFmtId="0" fontId="25"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9" fillId="0" borderId="0" xfId="10380" applyFont="1" applyBorder="1"/>
    <xf numFmtId="3" fontId="7" fillId="0" borderId="0" xfId="10380" applyNumberFormat="1" applyFont="1" applyBorder="1"/>
    <xf numFmtId="3" fontId="7" fillId="0" borderId="22"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5" fillId="0" borderId="0" xfId="10380" applyFont="1" applyBorder="1"/>
    <xf numFmtId="0" fontId="7" fillId="0" borderId="0" xfId="10380" applyFill="1" applyBorder="1"/>
    <xf numFmtId="3" fontId="7" fillId="0" borderId="22" xfId="10380" applyNumberFormat="1" applyFill="1" applyBorder="1" applyAlignment="1">
      <alignment horizontal="right"/>
    </xf>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0" fillId="0" borderId="0" xfId="0"/>
    <xf numFmtId="0" fontId="7" fillId="0" borderId="0" xfId="10380" applyFill="1" applyBorder="1" applyAlignment="1"/>
    <xf numFmtId="0" fontId="14" fillId="0" borderId="0" xfId="10380" applyFont="1" applyFill="1" applyBorder="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9" fillId="0" borderId="0" xfId="10380" applyFont="1" applyFill="1" applyBorder="1"/>
    <xf numFmtId="0" fontId="35"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3" fontId="7" fillId="0" borderId="0" xfId="10416" applyNumberFormat="1" applyFont="1" applyFill="1" applyBorder="1" applyAlignment="1">
      <alignment horizontal="right"/>
    </xf>
    <xf numFmtId="3" fontId="7" fillId="0" borderId="0" xfId="10416" applyNumberFormat="1" applyFont="1" applyFill="1" applyAlignment="1">
      <alignment horizontal="center"/>
    </xf>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40" fillId="0" borderId="0" xfId="10405" applyFont="1" applyBorder="1" applyAlignment="1">
      <alignment vertical="center"/>
    </xf>
    <xf numFmtId="0" fontId="7" fillId="0" borderId="0" xfId="10405" applyBorder="1" applyAlignment="1">
      <alignment horizontal="right"/>
    </xf>
    <xf numFmtId="0" fontId="42"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2" fillId="0" borderId="21" xfId="19205" applyNumberFormat="1" applyFont="1" applyFill="1" applyBorder="1"/>
    <xf numFmtId="167" fontId="32" fillId="0" borderId="0" xfId="10402" applyNumberFormat="1" applyFont="1" applyFill="1" applyBorder="1"/>
    <xf numFmtId="168" fontId="32"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3"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41" xfId="19444"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3" fontId="7" fillId="0" borderId="21" xfId="20139" applyNumberFormat="1" applyFont="1" applyFill="1" applyBorder="1"/>
    <xf numFmtId="3" fontId="7" fillId="0" borderId="0" xfId="20139" applyNumberFormat="1" applyFont="1" applyFill="1" applyBorder="1"/>
    <xf numFmtId="0" fontId="7" fillId="0" borderId="0" xfId="10380" applyFont="1" applyFill="1" applyAlignment="1">
      <alignment vertical="top"/>
    </xf>
    <xf numFmtId="0" fontId="0" fillId="0" borderId="0" xfId="0"/>
    <xf numFmtId="3" fontId="70" fillId="0" borderId="21" xfId="20139" applyNumberFormat="1" applyFont="1" applyFill="1" applyBorder="1"/>
    <xf numFmtId="3" fontId="70" fillId="0" borderId="0" xfId="20139" applyNumberFormat="1" applyFont="1" applyFill="1" applyBorder="1"/>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3" fontId="7" fillId="0" borderId="0" xfId="10402" applyNumberFormat="1" applyFont="1" applyFill="1" applyBorder="1" applyAlignment="1">
      <alignment horizontal="right"/>
    </xf>
    <xf numFmtId="0" fontId="7" fillId="0" borderId="19" xfId="10380" applyFont="1" applyFill="1" applyBorder="1" applyAlignment="1">
      <alignment horizontal="right"/>
    </xf>
    <xf numFmtId="0" fontId="7" fillId="0" borderId="0" xfId="10380" applyFont="1" applyFill="1" applyBorder="1" applyAlignment="1">
      <alignment horizontal="center"/>
    </xf>
    <xf numFmtId="0" fontId="14" fillId="0" borderId="13" xfId="10380" applyFont="1" applyFill="1" applyBorder="1"/>
    <xf numFmtId="0" fontId="14" fillId="0" borderId="0" xfId="10380" applyFont="1" applyFill="1" applyBorder="1" applyAlignment="1">
      <alignment horizontal="left" wrapText="1"/>
    </xf>
    <xf numFmtId="0" fontId="14" fillId="0" borderId="21" xfId="10380" applyFont="1" applyFill="1" applyBorder="1" applyAlignment="1">
      <alignment horizontal="left" wrapText="1"/>
    </xf>
    <xf numFmtId="0" fontId="14" fillId="0" borderId="19" xfId="10380" applyFont="1" applyFill="1" applyBorder="1"/>
    <xf numFmtId="0" fontId="7" fillId="0" borderId="21" xfId="10380" applyFont="1" applyFill="1" applyBorder="1" applyAlignment="1">
      <alignment horizontal="right"/>
    </xf>
    <xf numFmtId="0" fontId="7" fillId="0" borderId="0" xfId="10380" applyFont="1" applyFill="1" applyBorder="1" applyAlignment="1">
      <alignment horizontal="right"/>
    </xf>
    <xf numFmtId="0" fontId="7" fillId="0" borderId="21" xfId="20139" applyFont="1" applyFill="1" applyBorder="1"/>
    <xf numFmtId="167" fontId="7" fillId="0" borderId="0" xfId="19205" applyNumberFormat="1" applyFont="1" applyFill="1" applyBorder="1" applyAlignment="1">
      <alignment horizontal="right"/>
    </xf>
    <xf numFmtId="3" fontId="14" fillId="0" borderId="19" xfId="10380" applyNumberFormat="1" applyFont="1" applyFill="1" applyBorder="1" applyAlignment="1">
      <alignment horizontal="right"/>
    </xf>
    <xf numFmtId="0" fontId="14"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0" fillId="0" borderId="0" xfId="0"/>
    <xf numFmtId="0" fontId="0" fillId="0" borderId="0" xfId="0"/>
    <xf numFmtId="0" fontId="41" fillId="0" borderId="0" xfId="10405" applyFont="1" applyBorder="1" applyAlignment="1">
      <alignment vertical="center" wrapText="1"/>
    </xf>
    <xf numFmtId="0" fontId="0" fillId="0" borderId="0" xfId="0"/>
    <xf numFmtId="171" fontId="14" fillId="0" borderId="0" xfId="10357" applyNumberFormat="1" applyFont="1" applyFill="1" applyBorder="1" applyAlignment="1">
      <alignment horizontal="center" vertical="justify"/>
    </xf>
    <xf numFmtId="167" fontId="14" fillId="0" borderId="0" xfId="10357" applyNumberFormat="1" applyFont="1" applyFill="1" applyBorder="1" applyAlignment="1">
      <alignment horizontal="center" vertical="justify"/>
    </xf>
    <xf numFmtId="0" fontId="37" fillId="0" borderId="0" xfId="0" applyFont="1" applyFill="1" applyBorder="1" applyAlignment="1">
      <alignment horizontal="center"/>
    </xf>
    <xf numFmtId="171" fontId="14" fillId="0" borderId="0" xfId="0" applyNumberFormat="1" applyFont="1" applyFill="1" applyBorder="1" applyAlignment="1">
      <alignment horizontal="center" vertical="justify"/>
    </xf>
    <xf numFmtId="167" fontId="37" fillId="0" borderId="0" xfId="10357" applyNumberFormat="1" applyFont="1" applyFill="1" applyBorder="1" applyAlignment="1">
      <alignment horizontal="right"/>
    </xf>
    <xf numFmtId="0" fontId="37" fillId="0" borderId="0" xfId="0" applyFont="1" applyFill="1" applyBorder="1" applyAlignment="1">
      <alignment horizontal="right"/>
    </xf>
    <xf numFmtId="167" fontId="14" fillId="0" borderId="0" xfId="10357" applyNumberFormat="1" applyFont="1" applyFill="1" applyBorder="1" applyAlignment="1">
      <alignment horizontal="right"/>
    </xf>
    <xf numFmtId="167" fontId="14" fillId="0" borderId="0" xfId="10357" applyNumberFormat="1" applyFont="1" applyFill="1" applyBorder="1"/>
    <xf numFmtId="164" fontId="7" fillId="0" borderId="0" xfId="19444" applyNumberFormat="1"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2"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73" fillId="0" borderId="0" xfId="0" applyFont="1" applyBorder="1" applyAlignment="1">
      <alignment horizontal="center"/>
    </xf>
    <xf numFmtId="0" fontId="14" fillId="0" borderId="20" xfId="0" applyFont="1" applyBorder="1"/>
    <xf numFmtId="0" fontId="73" fillId="0" borderId="0" xfId="0" applyFont="1" applyBorder="1"/>
    <xf numFmtId="0" fontId="73" fillId="0" borderId="0" xfId="0" applyFont="1"/>
    <xf numFmtId="167" fontId="73" fillId="0" borderId="0" xfId="10281" applyNumberFormat="1" applyFont="1"/>
    <xf numFmtId="167" fontId="73" fillId="0" borderId="0" xfId="10281" applyNumberFormat="1"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0" fontId="14" fillId="0" borderId="0" xfId="19444" applyFont="1" applyFill="1" applyAlignment="1">
      <alignment horizontal="right"/>
    </xf>
    <xf numFmtId="167" fontId="25" fillId="0" borderId="0" xfId="10357" applyNumberFormat="1" applyFont="1" applyFill="1" applyBorder="1" applyAlignment="1">
      <alignment horizontal="right"/>
    </xf>
    <xf numFmtId="0" fontId="0" fillId="0" borderId="0" xfId="0"/>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73" fillId="0" borderId="19" xfId="0" applyFont="1" applyFill="1" applyBorder="1" applyAlignment="1">
      <alignment horizontal="center"/>
    </xf>
    <xf numFmtId="0" fontId="0" fillId="0" borderId="19" xfId="0"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168" fontId="7" fillId="0" borderId="0" xfId="10402" applyNumberFormat="1" applyFont="1" applyBorder="1"/>
    <xf numFmtId="168" fontId="7" fillId="0" borderId="21" xfId="10402" applyNumberFormat="1" applyFont="1" applyBorder="1"/>
    <xf numFmtId="0" fontId="73" fillId="0" borderId="0" xfId="0" applyFont="1" applyFill="1" applyBorder="1"/>
    <xf numFmtId="3" fontId="0" fillId="0" borderId="0" xfId="0" applyNumberFormat="1" applyFill="1" applyBorder="1"/>
    <xf numFmtId="167" fontId="73" fillId="0" borderId="0" xfId="10402" applyNumberFormat="1" applyFont="1" applyFill="1" applyBorder="1"/>
    <xf numFmtId="0" fontId="32" fillId="0" borderId="21" xfId="0" applyFont="1" applyFill="1" applyBorder="1"/>
    <xf numFmtId="3" fontId="7" fillId="0" borderId="22" xfId="0" applyNumberFormat="1" applyFont="1" applyFill="1" applyBorder="1"/>
    <xf numFmtId="0" fontId="32" fillId="0" borderId="20" xfId="0" applyFont="1" applyFill="1" applyBorder="1"/>
    <xf numFmtId="3" fontId="7" fillId="0" borderId="25" xfId="0" applyNumberFormat="1" applyFont="1" applyFill="1" applyBorder="1"/>
    <xf numFmtId="0" fontId="32" fillId="0" borderId="0" xfId="0" applyFont="1" applyFill="1" applyBorder="1"/>
    <xf numFmtId="0" fontId="14" fillId="0" borderId="13" xfId="0" applyFont="1" applyBorder="1" applyAlignment="1">
      <alignment wrapText="1"/>
    </xf>
    <xf numFmtId="168" fontId="0" fillId="0" borderId="19" xfId="10402" applyNumberFormat="1" applyFont="1" applyBorder="1"/>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7"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0" fontId="14" fillId="0" borderId="0" xfId="0" applyFont="1" applyFill="1"/>
    <xf numFmtId="3" fontId="0" fillId="0" borderId="0" xfId="0" applyNumberFormat="1" applyFill="1"/>
    <xf numFmtId="0" fontId="7" fillId="0" borderId="19" xfId="0" applyFont="1" applyBorder="1" applyAlignment="1">
      <alignment horizontal="center"/>
    </xf>
    <xf numFmtId="0" fontId="7" fillId="0" borderId="25" xfId="0" applyFont="1" applyBorder="1"/>
    <xf numFmtId="0" fontId="0" fillId="0" borderId="0" xfId="0"/>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9" fillId="0" borderId="22" xfId="19444" applyFont="1" applyBorder="1"/>
    <xf numFmtId="0" fontId="29" fillId="0" borderId="0" xfId="19444" applyFont="1" applyBorder="1"/>
    <xf numFmtId="0" fontId="29" fillId="0" borderId="0" xfId="19444" applyFont="1" applyFill="1" applyBorder="1"/>
    <xf numFmtId="3" fontId="37"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7"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30"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0" fontId="28" fillId="0" borderId="6" xfId="10381" applyFont="1" applyBorder="1"/>
    <xf numFmtId="0" fontId="14" fillId="0" borderId="4" xfId="10381" applyFont="1" applyBorder="1" applyAlignment="1">
      <alignment horizontal="left" wrapText="1"/>
    </xf>
    <xf numFmtId="0" fontId="30" fillId="0" borderId="6" xfId="10381" applyFont="1" applyBorder="1" applyAlignment="1">
      <alignment horizontal="left"/>
    </xf>
    <xf numFmtId="0" fontId="7" fillId="0" borderId="6" xfId="10381" applyFont="1" applyBorder="1"/>
    <xf numFmtId="0" fontId="7" fillId="0" borderId="7" xfId="10381" applyFont="1" applyBorder="1"/>
    <xf numFmtId="0" fontId="7" fillId="0" borderId="7" xfId="10381" applyFont="1" applyBorder="1" applyProtection="1"/>
    <xf numFmtId="3" fontId="7" fillId="0" borderId="0" xfId="10380" applyNumberFormat="1" applyFont="1" applyBorder="1" applyAlignment="1">
      <alignment vertical="top" wrapText="1"/>
    </xf>
    <xf numFmtId="3" fontId="7" fillId="0" borderId="22" xfId="10380" applyNumberFormat="1" applyFont="1" applyBorder="1" applyAlignment="1">
      <alignment vertical="top" wrapText="1"/>
    </xf>
    <xf numFmtId="3" fontId="36" fillId="0" borderId="0" xfId="10380" applyNumberFormat="1" applyFont="1" applyBorder="1" applyAlignment="1">
      <alignment horizontal="right" vertical="center" wrapText="1"/>
    </xf>
    <xf numFmtId="3" fontId="36" fillId="0" borderId="0" xfId="10380" applyNumberFormat="1" applyFont="1" applyFill="1" applyBorder="1" applyAlignment="1">
      <alignment horizontal="right" vertical="center" wrapText="1"/>
    </xf>
    <xf numFmtId="0" fontId="76" fillId="0" borderId="0" xfId="10380" applyFont="1" applyFill="1" applyBorder="1"/>
    <xf numFmtId="0" fontId="0" fillId="0" borderId="0" xfId="0"/>
    <xf numFmtId="0" fontId="7" fillId="0" borderId="0" xfId="24441" applyBorder="1"/>
    <xf numFmtId="0" fontId="7" fillId="0" borderId="21" xfId="24441" applyFont="1" applyFill="1" applyBorder="1"/>
    <xf numFmtId="0" fontId="7" fillId="0" borderId="21" xfId="24441" applyFill="1" applyBorder="1"/>
    <xf numFmtId="0" fontId="0" fillId="0" borderId="0" xfId="0"/>
    <xf numFmtId="0" fontId="7" fillId="0" borderId="0" xfId="19444" applyFill="1" applyBorder="1" applyAlignment="1">
      <alignment horizontal="right"/>
    </xf>
    <xf numFmtId="0" fontId="14" fillId="0" borderId="45" xfId="19444" applyFont="1" applyFill="1" applyBorder="1" applyAlignment="1">
      <alignment horizontal="left" wrapText="1"/>
    </xf>
    <xf numFmtId="0" fontId="70" fillId="0" borderId="0" xfId="0" applyFont="1" applyAlignment="1">
      <alignment horizontal="right"/>
    </xf>
    <xf numFmtId="0" fontId="77" fillId="0" borderId="0" xfId="0" applyFont="1"/>
    <xf numFmtId="0" fontId="0" fillId="0" borderId="0" xfId="0"/>
    <xf numFmtId="0" fontId="39" fillId="0" borderId="0" xfId="10400" applyFont="1" applyFill="1"/>
    <xf numFmtId="0" fontId="0" fillId="28" borderId="0" xfId="0" applyFill="1"/>
    <xf numFmtId="0" fontId="15" fillId="28" borderId="0" xfId="0" applyFont="1" applyFill="1"/>
    <xf numFmtId="0" fontId="16" fillId="28" borderId="0" xfId="0" applyFont="1" applyFill="1" applyAlignment="1">
      <alignment horizontal="right"/>
    </xf>
    <xf numFmtId="0" fontId="14" fillId="28" borderId="0" xfId="0" applyFont="1" applyFill="1" applyAlignment="1">
      <alignment vertical="center"/>
    </xf>
    <xf numFmtId="0" fontId="16" fillId="28" borderId="0" xfId="0" applyFont="1" applyFill="1" applyAlignment="1">
      <alignment vertical="center"/>
    </xf>
    <xf numFmtId="0" fontId="69" fillId="28" borderId="3" xfId="10400" applyFont="1" applyFill="1" applyBorder="1"/>
    <xf numFmtId="0" fontId="69" fillId="28" borderId="5" xfId="10400" applyFont="1" applyFill="1" applyBorder="1"/>
    <xf numFmtId="0" fontId="69" fillId="28" borderId="4" xfId="10400" applyFont="1" applyFill="1" applyBorder="1"/>
    <xf numFmtId="0" fontId="69" fillId="28" borderId="6" xfId="10400" applyFont="1" applyFill="1" applyBorder="1"/>
    <xf numFmtId="0" fontId="0" fillId="28" borderId="0" xfId="0" applyFill="1" applyBorder="1"/>
    <xf numFmtId="0" fontId="7" fillId="28" borderId="0" xfId="0" applyFont="1" applyFill="1"/>
    <xf numFmtId="0" fontId="67" fillId="0" borderId="0" xfId="0" applyFont="1"/>
    <xf numFmtId="0" fontId="78"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0" fillId="0" borderId="0" xfId="0"/>
    <xf numFmtId="168" fontId="0" fillId="0" borderId="0" xfId="10281" applyNumberFormat="1" applyFont="1"/>
    <xf numFmtId="0" fontId="14" fillId="0" borderId="26" xfId="0" applyFont="1" applyBorder="1" applyAlignment="1">
      <alignment wrapText="1"/>
    </xf>
    <xf numFmtId="0" fontId="14" fillId="0" borderId="25" xfId="0" applyFont="1" applyBorder="1"/>
    <xf numFmtId="3" fontId="75" fillId="0" borderId="22" xfId="0" applyNumberFormat="1" applyFont="1" applyBorder="1" applyAlignment="1">
      <alignment horizontal="right"/>
    </xf>
    <xf numFmtId="0" fontId="14" fillId="0" borderId="24" xfId="0" applyFont="1" applyBorder="1"/>
    <xf numFmtId="0" fontId="32" fillId="0" borderId="22" xfId="0" applyFont="1" applyBorder="1"/>
    <xf numFmtId="3" fontId="75" fillId="0" borderId="24" xfId="0" applyNumberFormat="1" applyFont="1" applyBorder="1" applyAlignment="1">
      <alignment horizontal="right"/>
    </xf>
    <xf numFmtId="0" fontId="14" fillId="0" borderId="46" xfId="0" applyFont="1" applyBorder="1" applyAlignment="1">
      <alignment wrapText="1"/>
    </xf>
    <xf numFmtId="0" fontId="0" fillId="0" borderId="0" xfId="0"/>
    <xf numFmtId="172" fontId="0" fillId="0" borderId="23" xfId="20490" applyNumberFormat="1" applyFont="1" applyBorder="1"/>
    <xf numFmtId="172" fontId="0" fillId="0" borderId="13" xfId="20490" applyNumberFormat="1" applyFont="1" applyBorder="1"/>
    <xf numFmtId="172" fontId="0" fillId="0" borderId="24" xfId="20490" applyNumberFormat="1" applyFont="1" applyBorder="1"/>
    <xf numFmtId="172" fontId="0" fillId="0" borderId="21" xfId="20490" applyNumberFormat="1" applyFont="1" applyBorder="1"/>
    <xf numFmtId="172" fontId="0" fillId="0" borderId="0" xfId="20490" applyNumberFormat="1" applyFont="1" applyBorder="1"/>
    <xf numFmtId="172" fontId="0" fillId="0" borderId="22" xfId="20490" applyNumberFormat="1" applyFont="1" applyBorder="1"/>
    <xf numFmtId="172" fontId="0" fillId="0" borderId="20" xfId="20490" applyNumberFormat="1" applyFont="1" applyBorder="1"/>
    <xf numFmtId="172" fontId="0" fillId="0" borderId="19" xfId="20490" applyNumberFormat="1" applyFont="1" applyBorder="1"/>
    <xf numFmtId="172" fontId="0" fillId="0" borderId="25" xfId="20490" applyNumberFormat="1" applyFont="1" applyBorder="1"/>
    <xf numFmtId="2" fontId="70" fillId="0" borderId="0" xfId="0" applyNumberFormat="1" applyFont="1" applyAlignment="1">
      <alignment horizontal="right"/>
    </xf>
    <xf numFmtId="0" fontId="0" fillId="0" borderId="47" xfId="0" applyBorder="1"/>
    <xf numFmtId="0" fontId="0" fillId="0" borderId="24" xfId="0" applyBorder="1"/>
    <xf numFmtId="0" fontId="0" fillId="0" borderId="20" xfId="0" applyBorder="1"/>
    <xf numFmtId="0" fontId="0" fillId="0" borderId="48" xfId="0" applyBorder="1"/>
    <xf numFmtId="0" fontId="0" fillId="0" borderId="25" xfId="0" applyBorder="1"/>
    <xf numFmtId="172" fontId="0" fillId="0" borderId="49" xfId="20490" applyNumberFormat="1" applyFont="1" applyBorder="1"/>
    <xf numFmtId="0" fontId="0" fillId="0" borderId="21" xfId="0" applyBorder="1"/>
    <xf numFmtId="0" fontId="0" fillId="0" borderId="49" xfId="0" applyBorder="1"/>
    <xf numFmtId="0" fontId="0" fillId="0" borderId="22" xfId="0" applyBorder="1"/>
    <xf numFmtId="0" fontId="7" fillId="0" borderId="47" xfId="0" applyFont="1" applyBorder="1"/>
    <xf numFmtId="0" fontId="7" fillId="0" borderId="24" xfId="0" applyFont="1" applyBorder="1"/>
    <xf numFmtId="0" fontId="14" fillId="0" borderId="21" xfId="0" applyFont="1" applyBorder="1"/>
    <xf numFmtId="3" fontId="7" fillId="0" borderId="49" xfId="0" applyNumberFormat="1" applyFont="1" applyBorder="1"/>
    <xf numFmtId="3" fontId="7" fillId="0" borderId="22" xfId="0" applyNumberFormat="1" applyFont="1" applyBorder="1"/>
    <xf numFmtId="3" fontId="0" fillId="0" borderId="22" xfId="0" applyNumberFormat="1" applyBorder="1"/>
    <xf numFmtId="0" fontId="7" fillId="0" borderId="49" xfId="0" applyFont="1" applyBorder="1"/>
    <xf numFmtId="0" fontId="7" fillId="0" borderId="22" xfId="0" applyFont="1" applyBorder="1"/>
    <xf numFmtId="3" fontId="7" fillId="0" borderId="48" xfId="0" applyNumberFormat="1" applyFont="1" applyBorder="1"/>
    <xf numFmtId="3" fontId="7" fillId="0" borderId="25" xfId="0" applyNumberFormat="1" applyFont="1" applyBorder="1"/>
    <xf numFmtId="3" fontId="0" fillId="0" borderId="25" xfId="0" applyNumberFormat="1" applyBorder="1"/>
    <xf numFmtId="3" fontId="0" fillId="0" borderId="0" xfId="0" applyNumberFormat="1" applyBorder="1"/>
    <xf numFmtId="3" fontId="0" fillId="0" borderId="13" xfId="0" applyNumberFormat="1" applyBorder="1"/>
    <xf numFmtId="3" fontId="0" fillId="0" borderId="19" xfId="0" applyNumberFormat="1" applyBorder="1"/>
    <xf numFmtId="0" fontId="0" fillId="0" borderId="12" xfId="0" applyBorder="1"/>
    <xf numFmtId="1" fontId="0" fillId="0" borderId="24" xfId="0" applyNumberFormat="1" applyBorder="1"/>
    <xf numFmtId="1" fontId="0" fillId="0" borderId="43" xfId="0" applyNumberFormat="1" applyBorder="1"/>
    <xf numFmtId="3" fontId="7" fillId="0" borderId="21" xfId="19444" applyNumberFormat="1" applyFont="1" applyFill="1" applyBorder="1" applyAlignment="1">
      <alignment horizontal="center"/>
    </xf>
    <xf numFmtId="166" fontId="7" fillId="0" borderId="0" xfId="10281" applyFont="1" applyFill="1" applyBorder="1" applyAlignment="1">
      <alignment horizontal="right"/>
    </xf>
    <xf numFmtId="166" fontId="0" fillId="0" borderId="0" xfId="10281" applyFont="1"/>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8" fillId="0" borderId="19" xfId="19444" applyFont="1" applyBorder="1"/>
    <xf numFmtId="0" fontId="7" fillId="0" borderId="19" xfId="19444" applyFont="1" applyBorder="1"/>
    <xf numFmtId="0" fontId="31" fillId="0" borderId="19" xfId="19444" applyFont="1" applyBorder="1"/>
    <xf numFmtId="3" fontId="7" fillId="0" borderId="19" xfId="19444" applyNumberFormat="1" applyFont="1" applyBorder="1"/>
    <xf numFmtId="3" fontId="7" fillId="0" borderId="25" xfId="19444" applyNumberFormat="1" applyFont="1" applyBorder="1"/>
    <xf numFmtId="0" fontId="29" fillId="0" borderId="19" xfId="19444" applyFont="1" applyBorder="1"/>
    <xf numFmtId="168" fontId="7" fillId="0" borderId="19" xfId="19199" applyNumberFormat="1" applyFont="1" applyFill="1" applyBorder="1"/>
    <xf numFmtId="0" fontId="29" fillId="0" borderId="25" xfId="19444" applyFont="1" applyFill="1" applyBorder="1"/>
    <xf numFmtId="0" fontId="29"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5" fillId="0" borderId="0" xfId="0" applyFont="1" applyBorder="1" applyAlignment="1">
      <alignment horizontal="right"/>
    </xf>
    <xf numFmtId="3" fontId="75" fillId="0" borderId="0" xfId="0" applyNumberFormat="1" applyFont="1" applyBorder="1" applyAlignment="1">
      <alignment horizontal="right"/>
    </xf>
    <xf numFmtId="0" fontId="0" fillId="0" borderId="0" xfId="0"/>
    <xf numFmtId="173" fontId="73" fillId="0" borderId="0" xfId="28373" applyNumberFormat="1" applyFont="1" applyFill="1" applyBorder="1"/>
    <xf numFmtId="0" fontId="0" fillId="0" borderId="0" xfId="0"/>
    <xf numFmtId="3" fontId="75" fillId="0" borderId="0" xfId="0" applyNumberFormat="1" applyFont="1" applyFill="1" applyBorder="1" applyAlignment="1">
      <alignment horizontal="right"/>
    </xf>
    <xf numFmtId="0" fontId="69" fillId="28" borderId="4" xfId="10400" applyFont="1" applyFill="1" applyBorder="1" applyAlignment="1"/>
    <xf numFmtId="0" fontId="69" fillId="28" borderId="0" xfId="10400" applyFont="1" applyFill="1" applyBorder="1" applyAlignment="1"/>
    <xf numFmtId="0" fontId="0" fillId="0" borderId="0" xfId="0"/>
    <xf numFmtId="3" fontId="7" fillId="0" borderId="0" xfId="10380" applyNumberFormat="1" applyFont="1" applyFill="1" applyBorder="1"/>
    <xf numFmtId="167" fontId="14" fillId="0" borderId="7" xfId="0" applyNumberFormat="1" applyFont="1" applyFill="1" applyBorder="1"/>
    <xf numFmtId="0" fontId="0" fillId="0" borderId="0" xfId="0"/>
    <xf numFmtId="0" fontId="69" fillId="28" borderId="1" xfId="0" applyFont="1" applyFill="1" applyBorder="1"/>
    <xf numFmtId="0" fontId="69" fillId="28" borderId="2" xfId="0" applyFont="1" applyFill="1" applyBorder="1"/>
    <xf numFmtId="0" fontId="69" fillId="28" borderId="4" xfId="0" applyFont="1" applyFill="1" applyBorder="1"/>
    <xf numFmtId="0" fontId="69" fillId="28" borderId="0" xfId="0" applyFont="1" applyFill="1" applyBorder="1"/>
    <xf numFmtId="0" fontId="69" fillId="28" borderId="5" xfId="0" applyFont="1" applyFill="1" applyBorder="1"/>
    <xf numFmtId="172" fontId="0" fillId="0" borderId="0" xfId="0" applyNumberFormat="1"/>
    <xf numFmtId="0" fontId="80" fillId="0" borderId="10" xfId="10400" applyFont="1" applyFill="1" applyBorder="1"/>
    <xf numFmtId="0" fontId="80" fillId="28" borderId="0" xfId="10400" applyFont="1" applyFill="1"/>
    <xf numFmtId="0" fontId="7" fillId="28" borderId="0" xfId="0" applyFont="1" applyFill="1" applyBorder="1"/>
    <xf numFmtId="0" fontId="69" fillId="28" borderId="0" xfId="10400" applyFont="1" applyFill="1" applyBorder="1"/>
    <xf numFmtId="0" fontId="69" fillId="28" borderId="7" xfId="0" applyFont="1" applyFill="1" applyBorder="1"/>
    <xf numFmtId="0" fontId="0" fillId="28" borderId="5" xfId="0" applyFill="1" applyBorder="1"/>
    <xf numFmtId="0" fontId="0" fillId="28" borderId="8" xfId="0" applyFill="1" applyBorder="1"/>
    <xf numFmtId="0" fontId="0" fillId="0" borderId="0" xfId="0"/>
    <xf numFmtId="0" fontId="17" fillId="0" borderId="10" xfId="0" applyFont="1" applyBorder="1" applyAlignment="1">
      <alignment horizontal="center" vertical="center"/>
    </xf>
    <xf numFmtId="0" fontId="0" fillId="0" borderId="0" xfId="0" applyAlignment="1"/>
    <xf numFmtId="0" fontId="0" fillId="0" borderId="0" xfId="0"/>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81" fillId="0" borderId="0" xfId="19444" applyFont="1" applyBorder="1" applyAlignment="1">
      <alignment horizontal="justify" vertical="center" wrapText="1"/>
    </xf>
    <xf numFmtId="0" fontId="81" fillId="0" borderId="0" xfId="19444" applyFont="1" applyAlignment="1">
      <alignment vertical="center" wrapText="1"/>
    </xf>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3" fontId="7" fillId="0" borderId="8"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52" xfId="0" applyBorder="1"/>
    <xf numFmtId="3" fontId="14" fillId="0" borderId="5" xfId="19444" applyNumberFormat="1" applyFont="1" applyFill="1" applyBorder="1" applyAlignment="1">
      <alignment horizontal="center"/>
    </xf>
    <xf numFmtId="164" fontId="7" fillId="0" borderId="5" xfId="19444" applyNumberFormat="1" applyFont="1" applyFill="1" applyBorder="1" applyAlignment="1">
      <alignment horizontal="right"/>
    </xf>
    <xf numFmtId="3" fontId="7" fillId="0" borderId="4" xfId="9219" applyNumberFormat="1" applyFont="1" applyFill="1" applyBorder="1"/>
    <xf numFmtId="3" fontId="7" fillId="0" borderId="6" xfId="9219" applyNumberFormat="1" applyFont="1" applyFill="1" applyBorder="1"/>
    <xf numFmtId="3" fontId="7" fillId="0" borderId="7" xfId="9219" applyNumberFormat="1" applyFont="1" applyFill="1" applyBorder="1"/>
    <xf numFmtId="0" fontId="17" fillId="0" borderId="6" xfId="0" applyFont="1" applyBorder="1" applyAlignment="1">
      <alignment horizontal="center" vertical="center"/>
    </xf>
    <xf numFmtId="0" fontId="80" fillId="0" borderId="7" xfId="10400" applyFont="1" applyFill="1" applyBorder="1"/>
    <xf numFmtId="0" fontId="17" fillId="0" borderId="9" xfId="0" applyFont="1" applyBorder="1" applyAlignment="1">
      <alignment vertical="center"/>
    </xf>
    <xf numFmtId="0" fontId="17" fillId="0" borderId="10" xfId="0" applyFont="1" applyBorder="1" applyAlignment="1">
      <alignment vertical="center"/>
    </xf>
    <xf numFmtId="0" fontId="0" fillId="0" borderId="3" xfId="0"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8" fillId="0" borderId="4" xfId="19444" applyFont="1" applyBorder="1" applyAlignment="1">
      <alignment horizontal="justify" vertical="center" wrapText="1"/>
    </xf>
    <xf numFmtId="0" fontId="23" fillId="0" borderId="4" xfId="19444" applyFont="1" applyBorder="1"/>
    <xf numFmtId="0" fontId="68" fillId="0" borderId="4" xfId="19444" applyFont="1" applyBorder="1" applyAlignment="1">
      <alignment vertical="center" wrapText="1"/>
    </xf>
    <xf numFmtId="0" fontId="7" fillId="0" borderId="4" xfId="19444" applyBorder="1" applyAlignment="1">
      <alignment horizontal="right"/>
    </xf>
    <xf numFmtId="0" fontId="21" fillId="0" borderId="53"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3" fontId="7" fillId="0" borderId="7"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8" fillId="0" borderId="4" xfId="19444" applyFont="1" applyFill="1" applyBorder="1" applyAlignment="1">
      <alignment horizontal="left"/>
    </xf>
    <xf numFmtId="0" fontId="14" fillId="0" borderId="52" xfId="19444" applyFont="1" applyFill="1" applyBorder="1" applyAlignment="1">
      <alignment horizontal="left" wrapText="1"/>
    </xf>
    <xf numFmtId="0" fontId="14" fillId="0" borderId="5" xfId="19444" applyFont="1" applyFill="1" applyBorder="1" applyAlignment="1">
      <alignment horizontal="left" wrapText="1"/>
    </xf>
    <xf numFmtId="0" fontId="30" fillId="0" borderId="56" xfId="19444" applyFont="1" applyFill="1" applyBorder="1" applyAlignment="1">
      <alignment horizontal="left"/>
    </xf>
    <xf numFmtId="0" fontId="7" fillId="0" borderId="51" xfId="19444" applyFont="1" applyFill="1" applyBorder="1" applyAlignment="1">
      <alignment horizontal="left"/>
    </xf>
    <xf numFmtId="0" fontId="75" fillId="0" borderId="4" xfId="0" applyFont="1" applyBorder="1" applyAlignment="1">
      <alignment horizontal="right"/>
    </xf>
    <xf numFmtId="0" fontId="75" fillId="0" borderId="4" xfId="0" applyFont="1" applyFill="1" applyBorder="1" applyAlignment="1">
      <alignment horizontal="right"/>
    </xf>
    <xf numFmtId="3" fontId="0" fillId="0" borderId="5" xfId="0" applyNumberFormat="1" applyFill="1" applyBorder="1"/>
    <xf numFmtId="0" fontId="7" fillId="0" borderId="4" xfId="19444" applyFont="1" applyFill="1" applyBorder="1" applyAlignment="1">
      <alignment horizontal="left" vertical="top"/>
    </xf>
    <xf numFmtId="0" fontId="14" fillId="0" borderId="0" xfId="19444" applyFont="1" applyFill="1" applyBorder="1" applyAlignment="1">
      <alignment wrapText="1"/>
    </xf>
    <xf numFmtId="3" fontId="7" fillId="0" borderId="0" xfId="10416" applyNumberFormat="1" applyFont="1" applyFill="1" applyBorder="1" applyAlignment="1">
      <alignment horizontal="center"/>
    </xf>
    <xf numFmtId="3" fontId="7" fillId="0" borderId="5" xfId="10416" applyNumberFormat="1" applyFont="1" applyFill="1" applyBorder="1" applyAlignment="1">
      <alignment horizontal="right"/>
    </xf>
    <xf numFmtId="0" fontId="32" fillId="0" borderId="4" xfId="19444" applyFont="1" applyFill="1" applyBorder="1" applyAlignment="1">
      <alignment horizontal="left" vertical="top"/>
    </xf>
    <xf numFmtId="0" fontId="32"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2"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0" xfId="10385" applyFont="1" applyFill="1" applyBorder="1"/>
    <xf numFmtId="0" fontId="7" fillId="0" borderId="4" xfId="10380" applyFill="1" applyBorder="1" applyAlignment="1">
      <alignment horizontal="right"/>
    </xf>
    <xf numFmtId="0" fontId="32"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7" fillId="0" borderId="0" xfId="10402" applyNumberFormat="1" applyFont="1" applyFill="1" applyBorder="1" applyAlignment="1">
      <alignment horizontal="right"/>
    </xf>
    <xf numFmtId="0" fontId="32" fillId="0" borderId="0" xfId="19444" applyFont="1" applyFill="1" applyBorder="1" applyAlignment="1">
      <alignment horizontal="left"/>
    </xf>
    <xf numFmtId="3" fontId="67" fillId="0" borderId="0" xfId="19444" applyNumberFormat="1" applyFont="1" applyFill="1" applyBorder="1" applyAlignment="1">
      <alignment horizontal="right"/>
    </xf>
    <xf numFmtId="3" fontId="37" fillId="0" borderId="0" xfId="19444" applyNumberFormat="1" applyFont="1" applyFill="1" applyBorder="1" applyAlignment="1">
      <alignment horizontal="right"/>
    </xf>
    <xf numFmtId="0" fontId="7" fillId="0" borderId="56" xfId="19444" applyFill="1" applyBorder="1" applyAlignment="1">
      <alignment horizontal="left"/>
    </xf>
    <xf numFmtId="0" fontId="7" fillId="0" borderId="0" xfId="10380" applyFont="1" applyFill="1" applyBorder="1" applyProtection="1"/>
    <xf numFmtId="0" fontId="7" fillId="0" borderId="0" xfId="10380" applyFont="1" applyFill="1" applyBorder="1" applyAlignment="1" applyProtection="1">
      <alignment horizontal="right"/>
    </xf>
    <xf numFmtId="0" fontId="7" fillId="0" borderId="0" xfId="20139" applyFont="1" applyFill="1" applyBorder="1"/>
    <xf numFmtId="0" fontId="14" fillId="0" borderId="0" xfId="20139" applyFont="1" applyFill="1" applyBorder="1"/>
    <xf numFmtId="0" fontId="7" fillId="0" borderId="0" xfId="20139" applyFill="1" applyBorder="1"/>
    <xf numFmtId="0" fontId="7" fillId="0" borderId="0" xfId="10380" applyFont="1" applyFill="1" applyBorder="1" applyAlignment="1" applyProtection="1">
      <alignment horizontal="left"/>
    </xf>
    <xf numFmtId="0" fontId="14" fillId="0" borderId="4" xfId="19444" applyFont="1" applyFill="1" applyBorder="1" applyAlignment="1">
      <alignment horizontal="left"/>
    </xf>
    <xf numFmtId="0" fontId="32" fillId="0" borderId="0" xfId="10380" applyFont="1" applyFill="1" applyBorder="1"/>
    <xf numFmtId="0" fontId="0" fillId="0" borderId="4" xfId="0" applyBorder="1" applyAlignment="1">
      <alignment horizontal="left"/>
    </xf>
    <xf numFmtId="0" fontId="0" fillId="0" borderId="0" xfId="0" applyBorder="1" applyAlignment="1">
      <alignment horizontal="right"/>
    </xf>
    <xf numFmtId="0" fontId="0" fillId="0" borderId="5" xfId="0" applyBorder="1" applyAlignment="1">
      <alignment horizontal="right"/>
    </xf>
    <xf numFmtId="0" fontId="0" fillId="0" borderId="6" xfId="0" applyBorder="1" applyAlignment="1">
      <alignment horizontal="left"/>
    </xf>
    <xf numFmtId="0" fontId="32"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0" fontId="15" fillId="0" borderId="19" xfId="10380" applyFont="1" applyFill="1" applyBorder="1"/>
    <xf numFmtId="0" fontId="7" fillId="0" borderId="19" xfId="10380" applyFont="1" applyFill="1" applyBorder="1" applyAlignment="1">
      <alignment horizontal="left"/>
    </xf>
    <xf numFmtId="0" fontId="7" fillId="0" borderId="20" xfId="10380" applyFont="1" applyFill="1" applyBorder="1" applyAlignment="1">
      <alignment horizontal="left"/>
    </xf>
    <xf numFmtId="0" fontId="14" fillId="0" borderId="0" xfId="10380" applyFont="1" applyFill="1" applyBorder="1" applyAlignment="1">
      <alignment horizontal="left"/>
    </xf>
    <xf numFmtId="0" fontId="15" fillId="0" borderId="0" xfId="10380" applyFont="1" applyFill="1" applyBorder="1"/>
    <xf numFmtId="0" fontId="75" fillId="0" borderId="56" xfId="0" applyFont="1" applyFill="1" applyBorder="1" applyAlignment="1">
      <alignment horizontal="right"/>
    </xf>
    <xf numFmtId="3" fontId="75" fillId="0" borderId="19" xfId="0" applyNumberFormat="1" applyFont="1" applyFill="1" applyBorder="1" applyAlignment="1">
      <alignment horizontal="right"/>
    </xf>
    <xf numFmtId="3" fontId="0" fillId="0" borderId="19" xfId="0" applyNumberFormat="1" applyFill="1" applyBorder="1"/>
    <xf numFmtId="3" fontId="0" fillId="0" borderId="51"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6" xfId="10380" applyBorder="1"/>
    <xf numFmtId="0" fontId="7" fillId="0" borderId="59" xfId="10380" applyBorder="1"/>
    <xf numFmtId="0" fontId="14" fillId="0" borderId="51" xfId="10380" applyFont="1" applyBorder="1" applyAlignment="1">
      <alignment wrapText="1"/>
    </xf>
    <xf numFmtId="172" fontId="7" fillId="0" borderId="0" xfId="10402" applyNumberFormat="1" applyFont="1" applyBorder="1"/>
    <xf numFmtId="168" fontId="7" fillId="0" borderId="5" xfId="19205" applyNumberFormat="1" applyFont="1" applyFill="1" applyBorder="1"/>
    <xf numFmtId="168" fontId="7" fillId="0" borderId="0" xfId="19205" applyNumberFormat="1" applyFont="1" applyBorder="1" applyAlignment="1">
      <alignment horizontal="right"/>
    </xf>
    <xf numFmtId="0" fontId="7" fillId="0" borderId="5" xfId="10380" applyBorder="1"/>
    <xf numFmtId="168" fontId="36" fillId="0" borderId="0" xfId="10402" applyNumberFormat="1" applyFont="1" applyBorder="1"/>
    <xf numFmtId="168" fontId="7" fillId="0" borderId="0" xfId="10380" applyNumberFormat="1" applyBorder="1"/>
    <xf numFmtId="168" fontId="7" fillId="0" borderId="5" xfId="10380" applyNumberFormat="1" applyBorder="1"/>
    <xf numFmtId="172" fontId="7" fillId="0" borderId="0" xfId="19444" applyNumberFormat="1" applyBorder="1"/>
    <xf numFmtId="172" fontId="7" fillId="0" borderId="0" xfId="10281" applyNumberFormat="1" applyFont="1" applyBorder="1"/>
    <xf numFmtId="172" fontId="7" fillId="0" borderId="5" xfId="10281" applyNumberFormat="1" applyFont="1" applyBorder="1"/>
    <xf numFmtId="0" fontId="19" fillId="0" borderId="11" xfId="0" applyFont="1" applyFill="1" applyBorder="1" applyAlignment="1">
      <alignment horizontal="center"/>
    </xf>
    <xf numFmtId="0" fontId="15" fillId="0" borderId="4" xfId="19444" applyFont="1" applyFill="1" applyBorder="1"/>
    <xf numFmtId="0" fontId="60" fillId="0" borderId="0" xfId="0" applyFont="1" applyBorder="1"/>
    <xf numFmtId="0" fontId="60" fillId="0" borderId="5" xfId="0" applyFont="1" applyBorder="1"/>
    <xf numFmtId="0" fontId="61" fillId="0" borderId="4" xfId="19444" applyFont="1" applyBorder="1"/>
    <xf numFmtId="3" fontId="36" fillId="0" borderId="0" xfId="19444" applyNumberFormat="1" applyFont="1" applyBorder="1"/>
    <xf numFmtId="3" fontId="36" fillId="0" borderId="0" xfId="19444" applyNumberFormat="1" applyFont="1" applyFill="1" applyBorder="1"/>
    <xf numFmtId="0" fontId="15" fillId="0" borderId="4" xfId="19444" applyFont="1" applyBorder="1"/>
    <xf numFmtId="0" fontId="21" fillId="0" borderId="4" xfId="19444" applyFont="1" applyBorder="1"/>
    <xf numFmtId="0" fontId="21" fillId="0" borderId="5" xfId="0" applyFont="1" applyBorder="1"/>
    <xf numFmtId="3" fontId="7" fillId="0" borderId="0" xfId="19444" applyNumberFormat="1" applyFont="1" applyBorder="1"/>
    <xf numFmtId="0" fontId="62" fillId="0" borderId="0" xfId="0" applyFont="1" applyBorder="1" applyAlignment="1">
      <alignment horizontal="center"/>
    </xf>
    <xf numFmtId="0" fontId="63"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8" fillId="0" borderId="4" xfId="0" applyFont="1" applyBorder="1"/>
    <xf numFmtId="0" fontId="14" fillId="0" borderId="52" xfId="0" applyFont="1" applyBorder="1" applyAlignment="1">
      <alignment horizontal="left" wrapText="1"/>
    </xf>
    <xf numFmtId="0" fontId="14" fillId="0" borderId="60" xfId="0" applyFont="1" applyBorder="1" applyAlignment="1">
      <alignment wrapText="1"/>
    </xf>
    <xf numFmtId="0" fontId="30" fillId="0" borderId="56" xfId="0" applyFont="1" applyBorder="1" applyAlignment="1">
      <alignment horizontal="left"/>
    </xf>
    <xf numFmtId="0" fontId="7" fillId="0" borderId="51"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3" fontId="7" fillId="0" borderId="0" xfId="0" applyNumberFormat="1" applyFont="1" applyBorder="1"/>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3"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3" fontId="7" fillId="0" borderId="22" xfId="0" applyNumberFormat="1" applyFont="1" applyBorder="1" applyAlignment="1">
      <alignment horizontal="right"/>
    </xf>
    <xf numFmtId="0" fontId="14" fillId="0" borderId="5" xfId="0" applyFont="1" applyBorder="1" applyAlignment="1">
      <alignment wrapText="1"/>
    </xf>
    <xf numFmtId="0" fontId="32" fillId="0" borderId="4" xfId="0" applyFont="1" applyBorder="1" applyAlignment="1">
      <alignment horizontal="left" vertical="top"/>
    </xf>
    <xf numFmtId="0" fontId="7" fillId="0" borderId="6" xfId="0" applyFont="1" applyBorder="1"/>
    <xf numFmtId="0" fontId="7" fillId="0" borderId="50" xfId="0" applyFont="1" applyBorder="1"/>
    <xf numFmtId="0" fontId="7" fillId="0" borderId="8" xfId="0" applyFont="1" applyBorder="1"/>
    <xf numFmtId="0" fontId="27"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7" fillId="0" borderId="0" xfId="0" applyFont="1" applyFill="1" applyBorder="1" applyAlignment="1"/>
    <xf numFmtId="0" fontId="28" fillId="0" borderId="1" xfId="0" applyFont="1" applyBorder="1"/>
    <xf numFmtId="0" fontId="7" fillId="0" borderId="2" xfId="0" applyFont="1" applyBorder="1" applyAlignment="1">
      <alignment horizontal="center"/>
    </xf>
    <xf numFmtId="0" fontId="14" fillId="0" borderId="61" xfId="0" applyFont="1" applyFill="1" applyBorder="1"/>
    <xf numFmtId="0" fontId="7" fillId="0" borderId="61" xfId="0" applyFont="1" applyBorder="1"/>
    <xf numFmtId="0" fontId="14" fillId="0" borderId="62" xfId="0" applyFont="1" applyBorder="1"/>
    <xf numFmtId="0" fontId="7" fillId="0" borderId="63" xfId="0" applyFont="1" applyBorder="1"/>
    <xf numFmtId="3" fontId="75" fillId="0" borderId="5" xfId="0" applyNumberFormat="1" applyFont="1" applyBorder="1" applyAlignment="1">
      <alignment horizontal="right"/>
    </xf>
    <xf numFmtId="0" fontId="7" fillId="0" borderId="44" xfId="0" applyFont="1" applyBorder="1"/>
    <xf numFmtId="0" fontId="14" fillId="0" borderId="45" xfId="0" applyFont="1" applyBorder="1" applyAlignment="1">
      <alignment wrapText="1"/>
    </xf>
    <xf numFmtId="0" fontId="14" fillId="0" borderId="51" xfId="0" applyFont="1" applyBorder="1"/>
    <xf numFmtId="3" fontId="7" fillId="0" borderId="24" xfId="0" applyNumberFormat="1" applyFont="1" applyBorder="1" applyAlignment="1">
      <alignment horizontal="right"/>
    </xf>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8" fillId="0" borderId="4" xfId="10383" applyFont="1" applyBorder="1"/>
    <xf numFmtId="0" fontId="14" fillId="0" borderId="52" xfId="10383" applyFont="1" applyBorder="1" applyAlignment="1">
      <alignment horizontal="left" wrapText="1"/>
    </xf>
    <xf numFmtId="0" fontId="30" fillId="0" borderId="56" xfId="10383" applyFont="1" applyBorder="1" applyAlignment="1">
      <alignment horizontal="left"/>
    </xf>
    <xf numFmtId="0" fontId="7" fillId="0" borderId="51" xfId="10383" applyFont="1" applyBorder="1" applyAlignment="1">
      <alignment horizontal="center"/>
    </xf>
    <xf numFmtId="0" fontId="36" fillId="0" borderId="4" xfId="10383" applyFont="1" applyBorder="1" applyAlignment="1">
      <alignment horizontal="left" vertic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0" fontId="36" fillId="0" borderId="52" xfId="10383" applyFont="1" applyBorder="1" applyAlignment="1">
      <alignment horizontal="left" vertical="center"/>
    </xf>
    <xf numFmtId="3" fontId="7" fillId="0" borderId="64" xfId="10383" applyNumberFormat="1" applyFont="1" applyFill="1" applyBorder="1" applyAlignment="1">
      <alignment horizontal="right"/>
    </xf>
    <xf numFmtId="3" fontId="7" fillId="0" borderId="0" xfId="19444" applyNumberFormat="1" applyBorder="1" applyAlignment="1">
      <alignment horizontal="center" vertical="center"/>
    </xf>
    <xf numFmtId="0" fontId="7" fillId="0" borderId="56" xfId="10383" applyFont="1" applyBorder="1" applyAlignment="1">
      <alignment horizontal="left"/>
    </xf>
    <xf numFmtId="3" fontId="7" fillId="0" borderId="51" xfId="10383" applyNumberFormat="1" applyFont="1" applyFill="1" applyBorder="1" applyAlignment="1">
      <alignment horizontal="right" vertical="center"/>
    </xf>
    <xf numFmtId="0" fontId="32"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3" fillId="0" borderId="0" xfId="0" applyFont="1" applyBorder="1"/>
    <xf numFmtId="0" fontId="14" fillId="0" borderId="5" xfId="0" applyFont="1" applyBorder="1"/>
    <xf numFmtId="0" fontId="7" fillId="0" borderId="52" xfId="0" applyFont="1" applyBorder="1"/>
    <xf numFmtId="0" fontId="7" fillId="0" borderId="64" xfId="0" applyFont="1" applyBorder="1"/>
    <xf numFmtId="1" fontId="0" fillId="0" borderId="0" xfId="0" applyNumberFormat="1" applyBorder="1"/>
    <xf numFmtId="0" fontId="0" fillId="0" borderId="0" xfId="0" applyBorder="1" applyAlignment="1"/>
    <xf numFmtId="0" fontId="0" fillId="0" borderId="5" xfId="0" applyBorder="1" applyAlignment="1"/>
    <xf numFmtId="0" fontId="7" fillId="0" borderId="16" xfId="0" applyFont="1" applyBorder="1"/>
    <xf numFmtId="0" fontId="28" fillId="0" borderId="56" xfId="0" applyFont="1" applyBorder="1"/>
    <xf numFmtId="0" fontId="14" fillId="0" borderId="64" xfId="0" applyFont="1" applyBorder="1" applyAlignment="1">
      <alignment wrapText="1"/>
    </xf>
    <xf numFmtId="0" fontId="7" fillId="0" borderId="55" xfId="0" applyFont="1" applyBorder="1"/>
    <xf numFmtId="0" fontId="75" fillId="0" borderId="56" xfId="0" applyFont="1" applyBorder="1" applyAlignment="1">
      <alignment horizontal="right"/>
    </xf>
    <xf numFmtId="170" fontId="0" fillId="0" borderId="0" xfId="10402" applyNumberFormat="1" applyFont="1" applyBorder="1"/>
    <xf numFmtId="170" fontId="0" fillId="0" borderId="5" xfId="10402" applyNumberFormat="1" applyFont="1" applyBorder="1"/>
    <xf numFmtId="166" fontId="0" fillId="0" borderId="0" xfId="10402" applyNumberFormat="1" applyFont="1" applyBorder="1"/>
    <xf numFmtId="166" fontId="0" fillId="0" borderId="5" xfId="10402" applyNumberFormat="1" applyFont="1" applyBorder="1"/>
    <xf numFmtId="0" fontId="0" fillId="0" borderId="0" xfId="0" applyFont="1" applyBorder="1"/>
    <xf numFmtId="0" fontId="14" fillId="0" borderId="19" xfId="0" applyFont="1" applyBorder="1" applyAlignment="1">
      <alignment wrapText="1"/>
    </xf>
    <xf numFmtId="0" fontId="14" fillId="0" borderId="56"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4" xfId="10402" applyNumberFormat="1" applyFont="1" applyFill="1" applyBorder="1"/>
    <xf numFmtId="168" fontId="0" fillId="0" borderId="0" xfId="10402" applyNumberFormat="1" applyFont="1" applyFill="1" applyBorder="1"/>
    <xf numFmtId="0" fontId="74" fillId="0" borderId="2" xfId="0" applyFont="1" applyBorder="1"/>
    <xf numFmtId="0" fontId="14" fillId="0" borderId="51"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8" fillId="0" borderId="56"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30" fillId="0" borderId="56" xfId="0" applyFont="1" applyFill="1" applyBorder="1" applyAlignment="1">
      <alignment horizontal="left"/>
    </xf>
    <xf numFmtId="0" fontId="7" fillId="0" borderId="55" xfId="0" applyFont="1" applyFill="1" applyBorder="1"/>
    <xf numFmtId="0" fontId="7" fillId="0" borderId="4" xfId="24441" applyBorder="1"/>
    <xf numFmtId="168" fontId="7" fillId="0" borderId="5" xfId="10402" applyNumberFormat="1" applyFont="1" applyBorder="1"/>
    <xf numFmtId="0" fontId="7" fillId="0" borderId="5" xfId="0" applyFont="1" applyFill="1" applyBorder="1"/>
    <xf numFmtId="0" fontId="73" fillId="0" borderId="4" xfId="0" applyFont="1" applyFill="1" applyBorder="1"/>
    <xf numFmtId="0" fontId="73" fillId="0" borderId="5" xfId="0" applyFont="1" applyFill="1" applyBorder="1"/>
    <xf numFmtId="0" fontId="14" fillId="0" borderId="4" xfId="0" applyFont="1" applyFill="1" applyBorder="1" applyAlignment="1">
      <alignment horizontal="right"/>
    </xf>
    <xf numFmtId="0" fontId="30" fillId="0" borderId="0" xfId="0" applyFont="1" applyFill="1" applyBorder="1"/>
    <xf numFmtId="0" fontId="7" fillId="0" borderId="4" xfId="24441" applyFill="1" applyBorder="1"/>
    <xf numFmtId="0" fontId="7" fillId="0" borderId="0" xfId="24441" applyFill="1" applyBorder="1"/>
    <xf numFmtId="0" fontId="7" fillId="0" borderId="5" xfId="24441" applyFill="1" applyBorder="1"/>
    <xf numFmtId="0" fontId="7" fillId="0" borderId="0" xfId="24441" applyFont="1" applyFill="1" applyBorder="1"/>
    <xf numFmtId="168" fontId="7" fillId="0" borderId="0" xfId="20487" applyNumberFormat="1" applyFont="1" applyBorder="1"/>
    <xf numFmtId="168" fontId="36"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0" fontId="7" fillId="0" borderId="6" xfId="10380"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5" fillId="0" borderId="4" xfId="10380" applyFont="1" applyFill="1" applyBorder="1"/>
    <xf numFmtId="0" fontId="34" fillId="0" borderId="0" xfId="10380" applyFont="1" applyFill="1" applyBorder="1" applyAlignment="1">
      <alignment horizontal="right" vertical="center"/>
    </xf>
    <xf numFmtId="0" fontId="0" fillId="0" borderId="6" xfId="10380" applyFont="1" applyFill="1" applyBorder="1"/>
    <xf numFmtId="3" fontId="36" fillId="0" borderId="7" xfId="10380" applyNumberFormat="1" applyFont="1" applyBorder="1" applyAlignment="1">
      <alignment horizontal="right" vertical="center" wrapText="1"/>
    </xf>
    <xf numFmtId="0" fontId="34"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6" fillId="0" borderId="0" xfId="0" applyFont="1" applyBorder="1"/>
    <xf numFmtId="0" fontId="39"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7" fillId="0" borderId="6" xfId="10380" applyFont="1" applyFill="1" applyBorder="1" applyAlignment="1">
      <alignment vertical="top"/>
    </xf>
    <xf numFmtId="0" fontId="0" fillId="0" borderId="7" xfId="10380" applyFont="1" applyFill="1" applyBorder="1" applyAlignment="1">
      <alignment vertical="top"/>
    </xf>
    <xf numFmtId="0" fontId="0" fillId="0" borderId="4" xfId="10380" applyFont="1" applyFill="1" applyBorder="1" applyAlignment="1">
      <alignment vertical="top"/>
    </xf>
    <xf numFmtId="0" fontId="59" fillId="0" borderId="4" xfId="0" applyFont="1" applyBorder="1"/>
    <xf numFmtId="0" fontId="22" fillId="0" borderId="4" xfId="0" applyFont="1" applyBorder="1"/>
    <xf numFmtId="0" fontId="72" fillId="0" borderId="4" xfId="0" applyFont="1" applyBorder="1"/>
    <xf numFmtId="0" fontId="0" fillId="0" borderId="56" xfId="0" applyBorder="1"/>
    <xf numFmtId="0" fontId="14" fillId="0" borderId="52" xfId="0" applyFont="1" applyBorder="1"/>
    <xf numFmtId="0" fontId="0" fillId="0" borderId="64" xfId="0" applyBorder="1"/>
    <xf numFmtId="172" fontId="0" fillId="0" borderId="5" xfId="20490" applyNumberFormat="1" applyFont="1" applyBorder="1"/>
    <xf numFmtId="0" fontId="7" fillId="0" borderId="56" xfId="0" applyFont="1" applyBorder="1"/>
    <xf numFmtId="172" fontId="0" fillId="0" borderId="51" xfId="20490" applyNumberFormat="1" applyFont="1" applyBorder="1"/>
    <xf numFmtId="0" fontId="16" fillId="0" borderId="52" xfId="0" applyFont="1" applyBorder="1"/>
    <xf numFmtId="0" fontId="16" fillId="0" borderId="4" xfId="0" applyFont="1" applyBorder="1"/>
    <xf numFmtId="0" fontId="0" fillId="0" borderId="59" xfId="0" applyBorder="1"/>
    <xf numFmtId="0" fontId="7" fillId="0" borderId="1" xfId="0" applyFont="1" applyBorder="1"/>
    <xf numFmtId="172" fontId="0" fillId="0" borderId="64" xfId="20490" applyNumberFormat="1" applyFont="1" applyBorder="1"/>
    <xf numFmtId="0" fontId="14" fillId="0" borderId="6" xfId="0" applyFont="1" applyBorder="1"/>
    <xf numFmtId="0" fontId="39" fillId="0" borderId="4" xfId="10401" applyFont="1" applyBorder="1" applyAlignment="1">
      <alignment horizontal="center"/>
    </xf>
    <xf numFmtId="0" fontId="26" fillId="0" borderId="5" xfId="10401" applyBorder="1"/>
    <xf numFmtId="0" fontId="26" fillId="0" borderId="4" xfId="10401" applyBorder="1"/>
    <xf numFmtId="0" fontId="14" fillId="0" borderId="4" xfId="10401" applyFont="1" applyBorder="1"/>
    <xf numFmtId="3" fontId="26" fillId="0" borderId="65" xfId="10401" applyNumberFormat="1" applyBorder="1"/>
    <xf numFmtId="3" fontId="26" fillId="0" borderId="0" xfId="10401" applyNumberFormat="1" applyBorder="1"/>
    <xf numFmtId="3" fontId="26" fillId="0" borderId="5" xfId="10401" applyNumberFormat="1" applyBorder="1"/>
    <xf numFmtId="0" fontId="14" fillId="0" borderId="21" xfId="10401" applyFont="1" applyBorder="1" applyAlignment="1">
      <alignment wrapText="1"/>
    </xf>
    <xf numFmtId="0" fontId="14" fillId="0" borderId="0" xfId="10401" applyFont="1" applyBorder="1" applyAlignment="1">
      <alignment wrapText="1"/>
    </xf>
    <xf numFmtId="0" fontId="14" fillId="0" borderId="22" xfId="10401" applyFont="1" applyBorder="1" applyAlignment="1">
      <alignment wrapText="1"/>
    </xf>
    <xf numFmtId="0" fontId="14" fillId="0" borderId="5" xfId="10401" applyFont="1" applyBorder="1" applyAlignment="1">
      <alignment wrapText="1"/>
    </xf>
    <xf numFmtId="0" fontId="7" fillId="0" borderId="20" xfId="10401" applyFont="1" applyBorder="1"/>
    <xf numFmtId="0" fontId="7" fillId="0" borderId="19" xfId="10401" applyFont="1" applyBorder="1"/>
    <xf numFmtId="0" fontId="7" fillId="0" borderId="25" xfId="10401" applyFont="1" applyBorder="1"/>
    <xf numFmtId="0" fontId="7" fillId="0" borderId="51" xfId="10401" applyFont="1" applyBorder="1"/>
    <xf numFmtId="0" fontId="82" fillId="0" borderId="19" xfId="19444" applyFont="1" applyBorder="1"/>
    <xf numFmtId="0" fontId="20" fillId="0" borderId="19" xfId="19444" applyFont="1" applyBorder="1"/>
    <xf numFmtId="0" fontId="14" fillId="0" borderId="20" xfId="19444" applyFont="1" applyFill="1" applyBorder="1"/>
    <xf numFmtId="0" fontId="27" fillId="0" borderId="9" xfId="19444" applyFont="1" applyFill="1" applyBorder="1" applyAlignment="1">
      <alignment horizontal="center"/>
    </xf>
    <xf numFmtId="0" fontId="28" fillId="0" borderId="56" xfId="19444" applyFont="1" applyBorder="1"/>
    <xf numFmtId="0" fontId="14" fillId="0" borderId="4" xfId="19444" applyFont="1" applyBorder="1" applyAlignment="1">
      <alignment horizontal="left" wrapText="1"/>
    </xf>
    <xf numFmtId="0" fontId="30" fillId="0" borderId="4" xfId="19444" applyFont="1" applyBorder="1" applyAlignment="1">
      <alignment horizontal="left"/>
    </xf>
    <xf numFmtId="0" fontId="19" fillId="0" borderId="4" xfId="19444" applyFont="1" applyBorder="1"/>
    <xf numFmtId="0" fontId="31" fillId="0" borderId="0" xfId="19444" applyFont="1" applyBorder="1"/>
    <xf numFmtId="0" fontId="29" fillId="0" borderId="5" xfId="0" applyFont="1" applyBorder="1"/>
    <xf numFmtId="0" fontId="32" fillId="0" borderId="4" xfId="19444" applyFont="1" applyBorder="1" applyAlignment="1">
      <alignment horizontal="right" vertical="top"/>
    </xf>
    <xf numFmtId="0" fontId="32" fillId="0" borderId="0" xfId="19444" applyFont="1" applyBorder="1"/>
    <xf numFmtId="0" fontId="38" fillId="0" borderId="5" xfId="20324" applyFont="1" applyFill="1" applyBorder="1"/>
    <xf numFmtId="168" fontId="38" fillId="0" borderId="5" xfId="19205" applyNumberFormat="1" applyFont="1" applyFill="1" applyBorder="1"/>
    <xf numFmtId="0" fontId="32" fillId="0" borderId="4" xfId="19444" applyFont="1" applyBorder="1"/>
    <xf numFmtId="0" fontId="7" fillId="0" borderId="56" xfId="19444" applyFont="1" applyBorder="1"/>
    <xf numFmtId="0" fontId="0" fillId="0" borderId="51" xfId="0" applyBorder="1"/>
    <xf numFmtId="0" fontId="19" fillId="0" borderId="56" xfId="19444" applyFont="1" applyBorder="1"/>
    <xf numFmtId="0" fontId="29" fillId="0" borderId="51" xfId="0" applyFont="1" applyBorder="1"/>
    <xf numFmtId="168" fontId="7" fillId="0" borderId="0" xfId="19199" applyNumberFormat="1" applyFont="1" applyFill="1" applyBorder="1" applyAlignment="1">
      <alignment horizontal="right"/>
    </xf>
    <xf numFmtId="0" fontId="71" fillId="0" borderId="0" xfId="19444" applyFont="1" applyBorder="1"/>
    <xf numFmtId="0" fontId="32" fillId="0" borderId="4" xfId="10416" applyFont="1" applyFill="1" applyBorder="1"/>
    <xf numFmtId="0" fontId="32" fillId="0" borderId="0" xfId="10416" applyFont="1" applyFill="1" applyBorder="1"/>
    <xf numFmtId="167" fontId="7" fillId="0" borderId="5" xfId="10402" applyNumberFormat="1" applyFont="1" applyBorder="1"/>
    <xf numFmtId="0" fontId="14" fillId="0" borderId="56" xfId="19444" applyFont="1" applyBorder="1"/>
    <xf numFmtId="167" fontId="7" fillId="0" borderId="51" xfId="10402" applyNumberFormat="1" applyFont="1" applyBorder="1"/>
    <xf numFmtId="0" fontId="7" fillId="0" borderId="0" xfId="19444" applyFont="1" applyBorder="1" applyAlignment="1">
      <alignment wrapText="1"/>
    </xf>
    <xf numFmtId="168" fontId="7" fillId="0" borderId="0" xfId="19199" applyNumberFormat="1" applyFont="1" applyFill="1" applyBorder="1" applyAlignment="1">
      <alignment vertical="top"/>
    </xf>
    <xf numFmtId="0" fontId="7" fillId="0" borderId="0" xfId="19444" applyFont="1" applyFill="1" applyBorder="1" applyAlignment="1">
      <alignment wrapText="1"/>
    </xf>
    <xf numFmtId="0" fontId="67" fillId="0" borderId="0" xfId="19444" applyFont="1" applyFill="1" applyBorder="1"/>
    <xf numFmtId="0" fontId="7" fillId="0" borderId="56" xfId="19444" applyFont="1" applyFill="1" applyBorder="1"/>
    <xf numFmtId="0" fontId="7" fillId="0" borderId="51"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4" xfId="19444" applyFont="1" applyFill="1" applyBorder="1"/>
    <xf numFmtId="0" fontId="7" fillId="0" borderId="8" xfId="0" applyFont="1" applyFill="1" applyBorder="1"/>
    <xf numFmtId="0" fontId="20" fillId="0" borderId="0" xfId="19444" applyFont="1" applyBorder="1"/>
    <xf numFmtId="0" fontId="36"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6" fillId="0" borderId="0" xfId="19444" applyFont="1" applyBorder="1" applyAlignment="1">
      <alignment horizontal="left" vertical="top"/>
    </xf>
    <xf numFmtId="168" fontId="36" fillId="0" borderId="0" xfId="10402" applyNumberFormat="1" applyFont="1" applyBorder="1" applyAlignment="1">
      <alignment horizontal="right" vertical="top"/>
    </xf>
    <xf numFmtId="168" fontId="7" fillId="0" borderId="0" xfId="10402" applyNumberFormat="1" applyFont="1" applyBorder="1" applyAlignment="1">
      <alignment horizontal="right" vertical="top"/>
    </xf>
    <xf numFmtId="0" fontId="7" fillId="0" borderId="0" xfId="19444" applyFont="1" applyBorder="1" applyAlignment="1">
      <alignment vertical="top"/>
    </xf>
    <xf numFmtId="0" fontId="7" fillId="0" borderId="2" xfId="19444" applyFont="1" applyBorder="1"/>
    <xf numFmtId="0" fontId="14" fillId="0" borderId="23" xfId="10381" applyFont="1" applyBorder="1"/>
    <xf numFmtId="0" fontId="14" fillId="0" borderId="13" xfId="10381" applyFont="1" applyBorder="1" applyAlignment="1">
      <alignment wrapText="1"/>
    </xf>
    <xf numFmtId="0" fontId="7" fillId="0" borderId="20" xfId="10381" applyBorder="1"/>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14" fillId="0" borderId="64" xfId="10381" applyFont="1" applyBorder="1" applyAlignment="1">
      <alignment wrapText="1"/>
    </xf>
    <xf numFmtId="0" fontId="7" fillId="0" borderId="51" xfId="10381" applyFont="1" applyBorder="1" applyAlignment="1">
      <alignment wrapText="1"/>
    </xf>
    <xf numFmtId="0" fontId="7" fillId="0" borderId="5" xfId="10381" applyFont="1" applyBorder="1" applyAlignment="1"/>
    <xf numFmtId="3" fontId="7" fillId="0" borderId="5" xfId="10381" applyNumberFormat="1" applyFont="1" applyBorder="1"/>
    <xf numFmtId="0" fontId="7" fillId="0" borderId="8" xfId="10381" applyFont="1" applyBorder="1"/>
    <xf numFmtId="0" fontId="7" fillId="0" borderId="19" xfId="10380" applyFont="1" applyBorder="1"/>
    <xf numFmtId="0" fontId="7" fillId="0" borderId="25" xfId="10380" applyFont="1" applyBorder="1"/>
    <xf numFmtId="0" fontId="28" fillId="0" borderId="4" xfId="10380" applyFont="1" applyBorder="1"/>
    <xf numFmtId="0" fontId="28" fillId="0" borderId="0" xfId="10380" applyFont="1" applyBorder="1"/>
    <xf numFmtId="0" fontId="14" fillId="0" borderId="52" xfId="10380" applyFont="1" applyBorder="1" applyAlignment="1">
      <alignment horizontal="left" wrapText="1"/>
    </xf>
    <xf numFmtId="0" fontId="14" fillId="0" borderId="60" xfId="10380" applyFont="1" applyBorder="1" applyAlignment="1">
      <alignment wrapText="1"/>
    </xf>
    <xf numFmtId="0" fontId="30" fillId="0" borderId="56" xfId="10380" applyFont="1" applyBorder="1" applyAlignment="1">
      <alignment horizontal="left"/>
    </xf>
    <xf numFmtId="0" fontId="7" fillId="0" borderId="51" xfId="10380" applyFont="1" applyBorder="1"/>
    <xf numFmtId="0" fontId="29" fillId="0" borderId="5" xfId="10380" applyFont="1" applyBorder="1"/>
    <xf numFmtId="0" fontId="32" fillId="0" borderId="4" xfId="10380" applyFont="1" applyBorder="1" applyAlignment="1">
      <alignment horizontal="right" vertical="top"/>
    </xf>
    <xf numFmtId="0" fontId="32" fillId="0" borderId="0" xfId="10380" applyFont="1" applyBorder="1"/>
    <xf numFmtId="3" fontId="7" fillId="0" borderId="5" xfId="10380" applyNumberFormat="1" applyFont="1" applyBorder="1"/>
    <xf numFmtId="0" fontId="7" fillId="0" borderId="51"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4" fillId="0" borderId="10" xfId="0" applyFont="1" applyBorder="1"/>
    <xf numFmtId="0" fontId="0" fillId="0" borderId="55" xfId="0" applyBorder="1"/>
    <xf numFmtId="3" fontId="7" fillId="0" borderId="5" xfId="0" applyNumberFormat="1" applyFont="1" applyBorder="1" applyAlignment="1">
      <alignment horizontal="center"/>
    </xf>
    <xf numFmtId="0" fontId="73" fillId="0" borderId="6" xfId="0" applyFont="1" applyBorder="1"/>
    <xf numFmtId="0" fontId="73" fillId="0" borderId="7" xfId="0" applyFont="1" applyBorder="1"/>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51" xfId="0" applyNumberFormat="1" applyFont="1" applyBorder="1" applyAlignment="1">
      <alignment horizontal="right"/>
    </xf>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0" fillId="0" borderId="0" xfId="0"/>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3" fontId="7" fillId="0" borderId="19" xfId="19444" applyNumberFormat="1" applyFont="1" applyFill="1" applyBorder="1" applyAlignment="1">
      <alignment horizontal="center"/>
    </xf>
    <xf numFmtId="3" fontId="7" fillId="0" borderId="51"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14" fillId="0" borderId="15" xfId="19444" applyFont="1" applyFill="1" applyBorder="1" applyAlignment="1">
      <alignment horizontal="center"/>
    </xf>
    <xf numFmtId="0" fontId="14" fillId="0" borderId="54" xfId="19444" applyFont="1" applyFill="1" applyBorder="1" applyAlignment="1">
      <alignment horizontal="center"/>
    </xf>
    <xf numFmtId="0" fontId="14" fillId="0" borderId="16" xfId="19444" applyFont="1" applyFill="1" applyBorder="1" applyAlignment="1">
      <alignment horizontal="center"/>
    </xf>
    <xf numFmtId="0" fontId="14" fillId="0" borderId="55" xfId="19444" applyFont="1" applyFill="1" applyBorder="1" applyAlignment="1">
      <alignment horizontal="center"/>
    </xf>
    <xf numFmtId="0" fontId="14" fillId="0" borderId="57" xfId="10380" applyFont="1" applyFill="1" applyBorder="1" applyAlignment="1">
      <alignment horizontal="center"/>
    </xf>
    <xf numFmtId="0" fontId="14" fillId="0" borderId="58" xfId="10380" applyFont="1" applyFill="1" applyBorder="1" applyAlignment="1">
      <alignment horizontal="center"/>
    </xf>
    <xf numFmtId="0" fontId="14" fillId="0" borderId="40" xfId="10380"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5" xfId="10380" applyFont="1" applyFill="1" applyBorder="1" applyAlignment="1">
      <alignment horizontal="center"/>
    </xf>
    <xf numFmtId="0" fontId="14" fillId="0" borderId="54"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5" xfId="10380" applyFont="1" applyBorder="1" applyAlignment="1">
      <alignment horizontal="center"/>
    </xf>
    <xf numFmtId="0" fontId="27" fillId="0" borderId="9" xfId="19444" applyFont="1" applyBorder="1" applyAlignment="1">
      <alignment horizontal="center"/>
    </xf>
    <xf numFmtId="0" fontId="27"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5" xfId="0" applyFont="1" applyBorder="1" applyAlignment="1">
      <alignment horizontal="center"/>
    </xf>
    <xf numFmtId="0" fontId="14" fillId="0" borderId="15" xfId="0" applyFont="1" applyFill="1" applyBorder="1" applyAlignment="1">
      <alignment horizontal="center"/>
    </xf>
    <xf numFmtId="0" fontId="14" fillId="0" borderId="54"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51" xfId="0" applyFont="1" applyBorder="1" applyAlignment="1">
      <alignment horizontal="center"/>
    </xf>
    <xf numFmtId="0" fontId="32" fillId="0" borderId="13" xfId="10383" applyFont="1" applyBorder="1" applyAlignment="1">
      <alignment vertical="center" wrapText="1"/>
    </xf>
    <xf numFmtId="0" fontId="32" fillId="0" borderId="0" xfId="10383" applyFont="1" applyBorder="1" applyAlignment="1">
      <alignment vertical="center" wrapText="1"/>
    </xf>
    <xf numFmtId="0" fontId="32" fillId="0" borderId="13" xfId="10383" applyFont="1" applyBorder="1" applyAlignment="1">
      <alignment vertical="center"/>
    </xf>
    <xf numFmtId="0" fontId="32" fillId="0" borderId="0" xfId="10383" applyFont="1" applyBorder="1" applyAlignment="1">
      <alignment vertical="center"/>
    </xf>
    <xf numFmtId="0" fontId="32"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54"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51" xfId="10383" applyFont="1" applyBorder="1" applyAlignment="1">
      <alignment horizontal="center"/>
    </xf>
    <xf numFmtId="0" fontId="74" fillId="0" borderId="9" xfId="0" applyFont="1" applyBorder="1" applyAlignment="1">
      <alignment horizontal="center"/>
    </xf>
    <xf numFmtId="0" fontId="74" fillId="0" borderId="10" xfId="0" applyFont="1" applyBorder="1" applyAlignment="1">
      <alignment horizontal="center"/>
    </xf>
    <xf numFmtId="0" fontId="74" fillId="0" borderId="11" xfId="0" applyFont="1" applyBorder="1" applyAlignment="1">
      <alignment horizontal="center"/>
    </xf>
    <xf numFmtId="0" fontId="0" fillId="0" borderId="0" xfId="0" applyBorder="1"/>
    <xf numFmtId="0" fontId="0" fillId="0" borderId="5" xfId="0" applyBorder="1"/>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4" fillId="0" borderId="1" xfId="0" applyFont="1" applyBorder="1" applyAlignment="1">
      <alignment horizontal="center"/>
    </xf>
    <xf numFmtId="0" fontId="74" fillId="0" borderId="2" xfId="0" applyFont="1" applyBorder="1" applyAlignment="1">
      <alignment horizontal="center"/>
    </xf>
    <xf numFmtId="0" fontId="74" fillId="0" borderId="3" xfId="0" applyFont="1" applyBorder="1" applyAlignment="1">
      <alignment horizontal="center"/>
    </xf>
    <xf numFmtId="0" fontId="74" fillId="0" borderId="6" xfId="0" applyFont="1" applyBorder="1" applyAlignment="1">
      <alignment horizontal="center"/>
    </xf>
    <xf numFmtId="0" fontId="74" fillId="0" borderId="7" xfId="0" applyFont="1" applyBorder="1" applyAlignment="1">
      <alignment horizontal="center"/>
    </xf>
    <xf numFmtId="0" fontId="74" fillId="0" borderId="8" xfId="0" applyFont="1" applyBorder="1" applyAlignment="1">
      <alignment horizontal="center"/>
    </xf>
    <xf numFmtId="0" fontId="32" fillId="0" borderId="42" xfId="0" applyFont="1" applyFill="1" applyBorder="1" applyAlignment="1">
      <alignment wrapText="1"/>
    </xf>
    <xf numFmtId="0" fontId="0" fillId="0" borderId="43" xfId="0" applyFill="1" applyBorder="1" applyAlignment="1">
      <alignment wrapText="1"/>
    </xf>
    <xf numFmtId="0" fontId="14" fillId="0" borderId="51" xfId="0" applyFont="1" applyFill="1" applyBorder="1" applyAlignment="1">
      <alignment horizontal="center"/>
    </xf>
    <xf numFmtId="0" fontId="74" fillId="0" borderId="9" xfId="0" applyFont="1" applyFill="1" applyBorder="1" applyAlignment="1">
      <alignment horizontal="center"/>
    </xf>
    <xf numFmtId="0" fontId="74" fillId="0" borderId="10" xfId="0" applyFont="1" applyFill="1" applyBorder="1" applyAlignment="1">
      <alignment horizontal="center"/>
    </xf>
    <xf numFmtId="0" fontId="74" fillId="0" borderId="11" xfId="0" applyFont="1" applyFill="1" applyBorder="1" applyAlignment="1">
      <alignment horizontal="center"/>
    </xf>
    <xf numFmtId="0" fontId="74" fillId="0" borderId="9" xfId="19444" applyFont="1" applyBorder="1" applyAlignment="1">
      <alignment horizontal="center"/>
    </xf>
    <xf numFmtId="0" fontId="74" fillId="0" borderId="10" xfId="19444" applyFont="1" applyBorder="1" applyAlignment="1">
      <alignment horizontal="center"/>
    </xf>
    <xf numFmtId="0" fontId="74" fillId="0" borderId="11" xfId="19444" applyFont="1" applyBorder="1" applyAlignment="1">
      <alignment horizontal="center"/>
    </xf>
    <xf numFmtId="0" fontId="83" fillId="0" borderId="9" xfId="0" applyFont="1" applyBorder="1" applyAlignment="1">
      <alignment horizontal="center"/>
    </xf>
    <xf numFmtId="0" fontId="83" fillId="0" borderId="10" xfId="0" applyFont="1" applyBorder="1" applyAlignment="1">
      <alignment horizontal="center"/>
    </xf>
    <xf numFmtId="0" fontId="83" fillId="0" borderId="11" xfId="0" applyFont="1" applyBorder="1" applyAlignment="1">
      <alignment horizontal="center"/>
    </xf>
    <xf numFmtId="0" fontId="14" fillId="0" borderId="24" xfId="0" applyFont="1" applyBorder="1" applyAlignment="1">
      <alignment vertical="center" wrapText="1"/>
    </xf>
    <xf numFmtId="0" fontId="14" fillId="0" borderId="22" xfId="0" applyFont="1" applyBorder="1" applyAlignment="1">
      <alignment vertical="center" wrapText="1"/>
    </xf>
    <xf numFmtId="0" fontId="14" fillId="0" borderId="25" xfId="0" applyFont="1" applyBorder="1" applyAlignment="1">
      <alignment vertical="center" wrapText="1"/>
    </xf>
    <xf numFmtId="0" fontId="14" fillId="0" borderId="64" xfId="0" applyFont="1" applyBorder="1" applyAlignment="1">
      <alignment vertical="center" wrapText="1"/>
    </xf>
    <xf numFmtId="0" fontId="14" fillId="0" borderId="5" xfId="0" applyFont="1" applyBorder="1" applyAlignment="1">
      <alignment vertical="center" wrapText="1"/>
    </xf>
    <xf numFmtId="0" fontId="14" fillId="0" borderId="51" xfId="0" applyFont="1" applyBorder="1" applyAlignment="1">
      <alignment vertical="center" wrapText="1"/>
    </xf>
    <xf numFmtId="0" fontId="14" fillId="0" borderId="66" xfId="0" applyFont="1" applyBorder="1" applyAlignment="1">
      <alignment horizontal="left" vertical="center"/>
    </xf>
    <xf numFmtId="0" fontId="14" fillId="0" borderId="67" xfId="0" applyFont="1" applyBorder="1" applyAlignment="1">
      <alignment horizontal="left" vertical="center"/>
    </xf>
    <xf numFmtId="0" fontId="14" fillId="0" borderId="68" xfId="0" applyFont="1" applyBorder="1" applyAlignment="1">
      <alignment horizontal="left" vertical="center"/>
    </xf>
    <xf numFmtId="0" fontId="14" fillId="0" borderId="47" xfId="0" applyFont="1" applyBorder="1" applyAlignment="1">
      <alignment vertical="center" wrapText="1"/>
    </xf>
    <xf numFmtId="0" fontId="14" fillId="0" borderId="49" xfId="0" applyFont="1" applyBorder="1" applyAlignment="1">
      <alignment vertical="center" wrapText="1"/>
    </xf>
    <xf numFmtId="0" fontId="14" fillId="0" borderId="48" xfId="0" applyFont="1" applyBorder="1" applyAlignment="1">
      <alignment vertical="center" wrapText="1"/>
    </xf>
    <xf numFmtId="0" fontId="14" fillId="0" borderId="0" xfId="0" applyFont="1" applyBorder="1" applyAlignment="1">
      <alignment horizontal="center"/>
    </xf>
    <xf numFmtId="0" fontId="14" fillId="0" borderId="21" xfId="0" applyFont="1" applyBorder="1" applyAlignment="1">
      <alignment horizontal="center"/>
    </xf>
    <xf numFmtId="0" fontId="14" fillId="0" borderId="5" xfId="0" applyFont="1" applyBorder="1" applyAlignment="1">
      <alignment horizontal="center"/>
    </xf>
    <xf numFmtId="0" fontId="74" fillId="0" borderId="9" xfId="10401" applyFont="1" applyBorder="1" applyAlignment="1">
      <alignment horizontal="center"/>
    </xf>
    <xf numFmtId="0" fontId="74" fillId="0" borderId="10" xfId="10401" applyFont="1" applyBorder="1" applyAlignment="1">
      <alignment horizontal="center"/>
    </xf>
    <xf numFmtId="0" fontId="74" fillId="0" borderId="11" xfId="10401" applyFont="1" applyBorder="1" applyAlignment="1">
      <alignment horizontal="center"/>
    </xf>
    <xf numFmtId="0" fontId="14" fillId="0" borderId="21" xfId="10401" applyFont="1" applyBorder="1" applyAlignment="1">
      <alignment horizontal="center"/>
    </xf>
    <xf numFmtId="0" fontId="14" fillId="0" borderId="0" xfId="10401" applyFont="1" applyBorder="1" applyAlignment="1">
      <alignment horizontal="center"/>
    </xf>
    <xf numFmtId="0" fontId="14" fillId="0" borderId="22" xfId="10401" applyFont="1" applyBorder="1" applyAlignment="1">
      <alignment horizontal="center"/>
    </xf>
    <xf numFmtId="0" fontId="14" fillId="0" borderId="5" xfId="10401"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51" xfId="19444" applyFont="1" applyBorder="1" applyAlignment="1">
      <alignment horizont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7" fillId="0" borderId="22" xfId="20486" applyFont="1" applyBorder="1" applyAlignment="1">
      <alignment wrapText="1"/>
    </xf>
    <xf numFmtId="0" fontId="14" fillId="0" borderId="2" xfId="10380" applyFont="1" applyFill="1" applyBorder="1" applyAlignment="1">
      <alignment horizontal="center"/>
    </xf>
    <xf numFmtId="0" fontId="14" fillId="0" borderId="69" xfId="10380" applyFont="1" applyFill="1" applyBorder="1" applyAlignment="1">
      <alignment horizontal="center"/>
    </xf>
    <xf numFmtId="0" fontId="14" fillId="0" borderId="62" xfId="10380" applyFont="1" applyBorder="1" applyAlignment="1">
      <alignment horizontal="center"/>
    </xf>
    <xf numFmtId="0" fontId="14" fillId="0" borderId="61" xfId="10380" applyFont="1" applyBorder="1" applyAlignment="1">
      <alignment horizontal="center"/>
    </xf>
    <xf numFmtId="0" fontId="14" fillId="0" borderId="63"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4" fillId="0" borderId="9" xfId="10380" applyFont="1" applyFill="1" applyBorder="1" applyAlignment="1">
      <alignment horizontal="center"/>
    </xf>
    <xf numFmtId="0" fontId="74" fillId="0" borderId="10" xfId="10380" applyFont="1" applyFill="1" applyBorder="1" applyAlignment="1">
      <alignment horizontal="center"/>
    </xf>
    <xf numFmtId="0" fontId="74" fillId="0" borderId="11" xfId="10380" applyFont="1" applyFill="1" applyBorder="1" applyAlignment="1">
      <alignment horizontal="center"/>
    </xf>
  </cellXfs>
  <cellStyles count="28374">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xfId="28373" builtinId="5"/>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KACOS@uvm.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heetViews>
  <sheetFormatPr defaultColWidth="8.7109375" defaultRowHeight="12.75"/>
  <cols>
    <col min="1" max="1" width="2.28515625" style="382" customWidth="1"/>
    <col min="2" max="2" width="50.28515625" style="382" customWidth="1"/>
    <col min="3" max="3" width="26.140625" style="382" customWidth="1"/>
    <col min="4" max="4" width="5" style="382" customWidth="1"/>
    <col min="5" max="5" width="82.42578125" style="382" customWidth="1"/>
    <col min="6" max="16384" width="8.7109375" style="382"/>
  </cols>
  <sheetData>
    <row r="1" spans="2:5" ht="18" customHeight="1"/>
    <row r="2" spans="2:5" ht="14.1" customHeight="1">
      <c r="B2" s="383" t="s">
        <v>515</v>
      </c>
    </row>
    <row r="3" spans="2:5" ht="14.1" customHeight="1">
      <c r="B3" s="382" t="s">
        <v>405</v>
      </c>
    </row>
    <row r="4" spans="2:5" ht="14.1" customHeight="1">
      <c r="B4" s="382" t="s">
        <v>404</v>
      </c>
    </row>
    <row r="5" spans="2:5" ht="14.1" customHeight="1">
      <c r="B5" s="382" t="s">
        <v>413</v>
      </c>
      <c r="E5" s="384" t="s">
        <v>954</v>
      </c>
    </row>
    <row r="6" spans="2:5" ht="14.1" customHeight="1" thickBot="1"/>
    <row r="7" spans="2:5" ht="18.75" customHeight="1" thickBot="1">
      <c r="B7" s="958" t="s">
        <v>802</v>
      </c>
      <c r="C7" s="959"/>
      <c r="D7" s="959"/>
      <c r="E7" s="960"/>
    </row>
    <row r="8" spans="2:5" ht="13.5" customHeight="1">
      <c r="B8" s="382" t="s">
        <v>360</v>
      </c>
    </row>
    <row r="9" spans="2:5" ht="18" customHeight="1">
      <c r="B9" s="385" t="s">
        <v>131</v>
      </c>
    </row>
    <row r="10" spans="2:5" ht="13.5" customHeight="1">
      <c r="B10" s="386" t="s">
        <v>443</v>
      </c>
    </row>
    <row r="11" spans="2:5" ht="12.75" customHeight="1" thickBot="1"/>
    <row r="12" spans="2:5" ht="13.5" customHeight="1">
      <c r="B12" s="491" t="s">
        <v>0</v>
      </c>
      <c r="C12" s="492"/>
      <c r="D12" s="492"/>
      <c r="E12" s="387" t="s">
        <v>512</v>
      </c>
    </row>
    <row r="13" spans="2:5" ht="13.5" customHeight="1">
      <c r="B13" s="493" t="s">
        <v>41</v>
      </c>
      <c r="C13" s="494"/>
      <c r="D13" s="494"/>
      <c r="E13" s="388" t="s">
        <v>436</v>
      </c>
    </row>
    <row r="14" spans="2:5" ht="11.25" customHeight="1">
      <c r="B14" s="493" t="s">
        <v>82</v>
      </c>
      <c r="C14" s="494"/>
      <c r="D14" s="494"/>
      <c r="E14" s="495" t="s">
        <v>241</v>
      </c>
    </row>
    <row r="15" spans="2:5" ht="11.25" customHeight="1">
      <c r="B15" s="493" t="s">
        <v>244</v>
      </c>
      <c r="C15" s="494"/>
      <c r="D15" s="494"/>
      <c r="E15" s="495" t="s">
        <v>133</v>
      </c>
    </row>
    <row r="16" spans="2:5" ht="11.25" customHeight="1">
      <c r="B16" s="485" t="s">
        <v>906</v>
      </c>
      <c r="C16" s="486"/>
      <c r="D16" s="494"/>
      <c r="E16" s="388" t="s">
        <v>40</v>
      </c>
    </row>
    <row r="17" spans="2:5" ht="11.25" customHeight="1">
      <c r="B17" s="389" t="s">
        <v>216</v>
      </c>
      <c r="C17" s="494"/>
      <c r="D17" s="494"/>
      <c r="E17" s="388" t="s">
        <v>283</v>
      </c>
    </row>
    <row r="18" spans="2:5">
      <c r="B18" s="389" t="s">
        <v>240</v>
      </c>
      <c r="C18" s="494"/>
      <c r="D18" s="494"/>
      <c r="E18" s="388" t="s">
        <v>148</v>
      </c>
    </row>
    <row r="19" spans="2:5">
      <c r="B19" s="389" t="s">
        <v>48</v>
      </c>
      <c r="C19" s="494"/>
      <c r="D19" s="494"/>
      <c r="E19" s="388" t="s">
        <v>79</v>
      </c>
    </row>
    <row r="20" spans="2:5">
      <c r="B20" s="389" t="s">
        <v>276</v>
      </c>
      <c r="C20" s="494"/>
      <c r="D20" s="494"/>
      <c r="E20" s="388" t="s">
        <v>132</v>
      </c>
    </row>
    <row r="21" spans="2:5">
      <c r="B21" s="389" t="s">
        <v>356</v>
      </c>
      <c r="C21" s="494"/>
      <c r="D21" s="494"/>
      <c r="E21" s="388" t="s">
        <v>238</v>
      </c>
    </row>
    <row r="22" spans="2:5">
      <c r="B22" s="389" t="s">
        <v>227</v>
      </c>
      <c r="C22" s="494"/>
      <c r="D22" s="494"/>
      <c r="E22" s="388" t="s">
        <v>899</v>
      </c>
    </row>
    <row r="23" spans="2:5">
      <c r="B23" s="389" t="s">
        <v>68</v>
      </c>
      <c r="C23" s="494"/>
      <c r="D23" s="494"/>
      <c r="E23" s="388" t="s">
        <v>232</v>
      </c>
    </row>
    <row r="24" spans="2:5">
      <c r="B24" s="389" t="s">
        <v>217</v>
      </c>
      <c r="C24" s="494"/>
      <c r="D24" s="494"/>
      <c r="E24" s="388" t="s">
        <v>255</v>
      </c>
    </row>
    <row r="25" spans="2:5">
      <c r="B25" s="389" t="s">
        <v>135</v>
      </c>
      <c r="C25" s="494"/>
      <c r="D25" s="494"/>
      <c r="E25" s="388" t="s">
        <v>251</v>
      </c>
    </row>
    <row r="26" spans="2:5">
      <c r="B26" s="389" t="s">
        <v>253</v>
      </c>
      <c r="C26" s="494"/>
      <c r="D26" s="494"/>
      <c r="E26" s="388" t="s">
        <v>903</v>
      </c>
    </row>
    <row r="27" spans="2:5">
      <c r="B27" s="389" t="s">
        <v>140</v>
      </c>
      <c r="C27" s="494"/>
      <c r="D27" s="494"/>
      <c r="E27" s="502"/>
    </row>
    <row r="28" spans="2:5" ht="13.5" thickBot="1">
      <c r="B28" s="390" t="s">
        <v>331</v>
      </c>
      <c r="C28" s="501"/>
      <c r="D28" s="501"/>
      <c r="E28" s="503"/>
    </row>
    <row r="29" spans="2:5">
      <c r="C29" s="499"/>
      <c r="D29" s="499"/>
      <c r="E29" s="500"/>
    </row>
    <row r="30" spans="2:5">
      <c r="B30" s="391"/>
      <c r="C30" s="391"/>
      <c r="D30" s="391"/>
      <c r="E30" s="391"/>
    </row>
    <row r="32" spans="2:5" ht="15.75">
      <c r="B32" s="383" t="s">
        <v>904</v>
      </c>
    </row>
    <row r="33" spans="2:2">
      <c r="B33" s="498" t="s">
        <v>905</v>
      </c>
    </row>
    <row r="37" spans="2:2">
      <c r="B37" s="392"/>
    </row>
    <row r="38" spans="2:2">
      <c r="B38" s="392"/>
    </row>
  </sheetData>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AMU indenf.FKB'!A1" display="AMU-uddannelser, EVE-finansieret (inden for fælles kompetencebeskriv. ex. moms)"/>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 72.03 ÅU udenf.FBK'!A1" display="Åben Uddannelse EVE - Finansieret (uden for fælles kompetencebeskrivelse - ex. moms)"/>
    <hyperlink ref="B33" r:id="rId1"/>
  </hyperlinks>
  <pageMargins left="0.75" right="0.75" top="1" bottom="1" header="0" footer="0"/>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E1" sqref="E1"/>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65" t="s">
        <v>803</v>
      </c>
      <c r="B1" s="966"/>
      <c r="C1" s="10"/>
      <c r="D1" s="497"/>
      <c r="E1" s="11" t="s">
        <v>80</v>
      </c>
    </row>
    <row r="2" spans="1:256" ht="12.75" customHeight="1">
      <c r="A2" s="961"/>
      <c r="B2" s="961"/>
      <c r="C2" s="961"/>
      <c r="D2" s="961"/>
    </row>
    <row r="3" spans="1:256" ht="13.5" thickBot="1">
      <c r="A3" s="961"/>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1"/>
      <c r="AO3" s="961"/>
      <c r="AP3" s="961"/>
      <c r="AQ3" s="961"/>
      <c r="AR3" s="961"/>
      <c r="AS3" s="961"/>
      <c r="AT3" s="961"/>
      <c r="AU3" s="961"/>
      <c r="AV3" s="961"/>
      <c r="AW3" s="961"/>
      <c r="AX3" s="961"/>
      <c r="AY3" s="961"/>
      <c r="AZ3" s="961"/>
      <c r="BA3" s="961"/>
      <c r="BB3" s="961"/>
      <c r="BC3" s="961"/>
      <c r="BD3" s="961"/>
      <c r="BE3" s="961"/>
      <c r="BF3" s="961"/>
      <c r="BG3" s="961"/>
      <c r="BH3" s="961"/>
      <c r="BI3" s="961"/>
      <c r="BJ3" s="961"/>
      <c r="BK3" s="961"/>
      <c r="BL3" s="961"/>
      <c r="BM3" s="961"/>
      <c r="BN3" s="961"/>
      <c r="BO3" s="961"/>
      <c r="BP3" s="961"/>
      <c r="BQ3" s="961"/>
      <c r="BR3" s="961"/>
      <c r="BS3" s="961"/>
      <c r="BT3" s="961"/>
      <c r="BU3" s="961"/>
      <c r="BV3" s="961"/>
      <c r="BW3" s="961"/>
      <c r="BX3" s="961"/>
      <c r="BY3" s="961"/>
      <c r="BZ3" s="961"/>
      <c r="CA3" s="961"/>
      <c r="CB3" s="961"/>
      <c r="CC3" s="961"/>
      <c r="CD3" s="961"/>
      <c r="CE3" s="961"/>
      <c r="CF3" s="961"/>
      <c r="CG3" s="961"/>
      <c r="CH3" s="961"/>
      <c r="CI3" s="961"/>
      <c r="CJ3" s="961"/>
      <c r="CK3" s="961"/>
      <c r="CL3" s="961"/>
      <c r="CM3" s="961"/>
      <c r="CN3" s="961"/>
      <c r="CO3" s="961"/>
      <c r="CP3" s="961"/>
      <c r="CQ3" s="961"/>
      <c r="CR3" s="961"/>
      <c r="CS3" s="961"/>
      <c r="CT3" s="961"/>
      <c r="CU3" s="961"/>
      <c r="CV3" s="961"/>
      <c r="CW3" s="961"/>
      <c r="CX3" s="961"/>
      <c r="CY3" s="961"/>
      <c r="CZ3" s="961"/>
      <c r="DA3" s="961"/>
      <c r="DB3" s="961"/>
      <c r="DC3" s="961"/>
      <c r="DD3" s="961"/>
      <c r="DE3" s="961"/>
      <c r="DF3" s="961"/>
      <c r="DG3" s="961"/>
      <c r="DH3" s="961"/>
      <c r="DI3" s="961"/>
      <c r="DJ3" s="961"/>
      <c r="DK3" s="961"/>
      <c r="DL3" s="961"/>
      <c r="DM3" s="961"/>
      <c r="DN3" s="961"/>
      <c r="DO3" s="961"/>
      <c r="DP3" s="961"/>
      <c r="DQ3" s="961"/>
      <c r="DR3" s="961"/>
      <c r="DS3" s="961"/>
      <c r="DT3" s="961"/>
      <c r="DU3" s="961"/>
      <c r="DV3" s="961"/>
      <c r="DW3" s="961"/>
      <c r="DX3" s="961"/>
      <c r="DY3" s="961"/>
      <c r="DZ3" s="961"/>
      <c r="EA3" s="961"/>
      <c r="EB3" s="961"/>
      <c r="EC3" s="961"/>
      <c r="ED3" s="961"/>
      <c r="EE3" s="961"/>
      <c r="EF3" s="961"/>
      <c r="EG3" s="961"/>
      <c r="EH3" s="961"/>
      <c r="EI3" s="961"/>
      <c r="EJ3" s="961"/>
      <c r="EK3" s="961"/>
      <c r="EL3" s="961"/>
      <c r="EM3" s="961"/>
      <c r="EN3" s="961"/>
      <c r="EO3" s="961"/>
      <c r="EP3" s="961"/>
      <c r="EQ3" s="961"/>
      <c r="ER3" s="961"/>
      <c r="ES3" s="961"/>
      <c r="ET3" s="961"/>
      <c r="EU3" s="961"/>
      <c r="EV3" s="961"/>
      <c r="EW3" s="961"/>
      <c r="EX3" s="961"/>
      <c r="EY3" s="961"/>
      <c r="EZ3" s="961"/>
      <c r="FA3" s="961"/>
      <c r="FB3" s="961"/>
      <c r="FC3" s="961"/>
      <c r="FD3" s="961"/>
      <c r="FE3" s="961"/>
      <c r="FF3" s="961"/>
      <c r="FG3" s="961"/>
      <c r="FH3" s="961"/>
      <c r="FI3" s="961"/>
      <c r="FJ3" s="961"/>
      <c r="FK3" s="961"/>
      <c r="FL3" s="961"/>
      <c r="FM3" s="961"/>
      <c r="FN3" s="961"/>
      <c r="FO3" s="961"/>
      <c r="FP3" s="961"/>
      <c r="FQ3" s="961"/>
      <c r="FR3" s="961"/>
      <c r="FS3" s="961"/>
      <c r="FT3" s="961"/>
      <c r="FU3" s="961"/>
      <c r="FV3" s="961"/>
      <c r="FW3" s="961"/>
      <c r="FX3" s="961"/>
      <c r="FY3" s="961"/>
      <c r="FZ3" s="961"/>
      <c r="GA3" s="961"/>
      <c r="GB3" s="961"/>
      <c r="GC3" s="961"/>
      <c r="GD3" s="961"/>
      <c r="GE3" s="961"/>
      <c r="GF3" s="961"/>
      <c r="GG3" s="961"/>
      <c r="GH3" s="961"/>
      <c r="GI3" s="961"/>
      <c r="GJ3" s="961"/>
      <c r="GK3" s="961"/>
      <c r="GL3" s="961"/>
      <c r="GM3" s="961"/>
      <c r="GN3" s="961"/>
      <c r="GO3" s="961"/>
      <c r="GP3" s="961"/>
      <c r="GQ3" s="961"/>
      <c r="GR3" s="961"/>
      <c r="GS3" s="961"/>
      <c r="GT3" s="961"/>
      <c r="GU3" s="961"/>
      <c r="GV3" s="961"/>
      <c r="GW3" s="961"/>
      <c r="GX3" s="961"/>
      <c r="GY3" s="961"/>
      <c r="GZ3" s="961"/>
      <c r="HA3" s="961"/>
      <c r="HB3" s="961"/>
      <c r="HC3" s="961"/>
      <c r="HD3" s="961"/>
      <c r="HE3" s="961"/>
      <c r="HF3" s="961"/>
      <c r="HG3" s="961"/>
      <c r="HH3" s="961"/>
      <c r="HI3" s="961"/>
      <c r="HJ3" s="961"/>
      <c r="HK3" s="961"/>
      <c r="HL3" s="961"/>
      <c r="HM3" s="961"/>
      <c r="HN3" s="961"/>
      <c r="HO3" s="961"/>
      <c r="HP3" s="961"/>
      <c r="HQ3" s="961"/>
      <c r="HR3" s="961"/>
      <c r="HS3" s="961"/>
      <c r="HT3" s="961"/>
      <c r="HU3" s="961"/>
      <c r="HV3" s="961"/>
      <c r="HW3" s="961"/>
      <c r="HX3" s="961"/>
      <c r="HY3" s="961"/>
      <c r="HZ3" s="961"/>
      <c r="IA3" s="961"/>
      <c r="IB3" s="961"/>
      <c r="IC3" s="961"/>
      <c r="ID3" s="961"/>
      <c r="IE3" s="961"/>
      <c r="IF3" s="961"/>
      <c r="IG3" s="961"/>
      <c r="IH3" s="961"/>
      <c r="II3" s="961"/>
      <c r="IJ3" s="961"/>
      <c r="IK3" s="961"/>
      <c r="IL3" s="961"/>
      <c r="IM3" s="961"/>
      <c r="IN3" s="961"/>
      <c r="IO3" s="961"/>
      <c r="IP3" s="961"/>
      <c r="IQ3" s="961"/>
      <c r="IR3" s="961"/>
      <c r="IS3" s="961"/>
      <c r="IT3" s="961"/>
      <c r="IU3" s="961"/>
      <c r="IV3" s="961"/>
    </row>
    <row r="4" spans="1:256" ht="13.5" thickBot="1">
      <c r="A4" s="962" t="s">
        <v>337</v>
      </c>
      <c r="B4" s="963"/>
      <c r="C4" s="963"/>
      <c r="D4" s="964"/>
    </row>
    <row r="5" spans="1:256">
      <c r="A5" s="17" t="s">
        <v>277</v>
      </c>
      <c r="B5" s="265" t="s">
        <v>61</v>
      </c>
      <c r="C5" s="265"/>
      <c r="D5" s="24"/>
    </row>
    <row r="6" spans="1:256">
      <c r="A6" s="17"/>
      <c r="B6" s="265"/>
      <c r="C6" s="265"/>
      <c r="D6" s="24"/>
    </row>
    <row r="7" spans="1:256">
      <c r="A7" s="82"/>
      <c r="B7" s="265"/>
      <c r="C7" s="265"/>
      <c r="D7" s="83"/>
    </row>
    <row r="8" spans="1:256">
      <c r="A8" s="17" t="s">
        <v>200</v>
      </c>
      <c r="B8" s="265"/>
      <c r="C8" s="84"/>
      <c r="D8" s="85"/>
    </row>
    <row r="9" spans="1:256">
      <c r="A9" s="86" t="s">
        <v>3</v>
      </c>
      <c r="B9" s="252">
        <v>400000</v>
      </c>
      <c r="C9" s="84"/>
      <c r="D9" s="85"/>
    </row>
    <row r="10" spans="1:256">
      <c r="A10" s="21"/>
      <c r="B10" s="265"/>
      <c r="C10" s="84"/>
      <c r="D10" s="85"/>
    </row>
    <row r="11" spans="1:256">
      <c r="A11" s="98" t="s">
        <v>279</v>
      </c>
      <c r="B11" s="265"/>
      <c r="C11" s="84"/>
      <c r="D11" s="87"/>
    </row>
    <row r="12" spans="1:256">
      <c r="A12" s="88" t="s">
        <v>74</v>
      </c>
      <c r="B12" s="252">
        <v>38789.685493420504</v>
      </c>
      <c r="C12" s="84"/>
      <c r="D12" s="85"/>
    </row>
    <row r="13" spans="1:256">
      <c r="A13" s="88" t="s">
        <v>75</v>
      </c>
      <c r="B13" s="253">
        <v>51202.384851315066</v>
      </c>
      <c r="C13" s="84"/>
      <c r="D13" s="85"/>
    </row>
    <row r="14" spans="1:256">
      <c r="A14" s="88" t="s">
        <v>76</v>
      </c>
      <c r="B14" s="253">
        <v>50097.384851315066</v>
      </c>
      <c r="C14" s="84"/>
      <c r="D14" s="85"/>
    </row>
    <row r="15" spans="1:256">
      <c r="A15" s="89"/>
      <c r="B15" s="254"/>
      <c r="C15" s="84"/>
      <c r="D15" s="85"/>
    </row>
    <row r="16" spans="1:256">
      <c r="A16" s="508" t="s">
        <v>278</v>
      </c>
      <c r="B16" s="254"/>
      <c r="C16" s="90"/>
      <c r="D16" s="91"/>
    </row>
    <row r="17" spans="1:4">
      <c r="A17" s="88" t="s">
        <v>77</v>
      </c>
      <c r="B17" s="255">
        <v>7391.5149474246</v>
      </c>
      <c r="C17" s="92"/>
      <c r="D17" s="93"/>
    </row>
    <row r="18" spans="1:4">
      <c r="A18" s="88" t="s">
        <v>78</v>
      </c>
      <c r="B18" s="255">
        <v>2956.6059789698402</v>
      </c>
      <c r="C18" s="94"/>
      <c r="D18" s="93"/>
    </row>
    <row r="19" spans="1:4">
      <c r="A19" s="21"/>
      <c r="B19" s="256"/>
      <c r="C19" s="95"/>
      <c r="D19" s="96"/>
    </row>
    <row r="20" spans="1:4">
      <c r="A20" s="17" t="s">
        <v>144</v>
      </c>
      <c r="B20" s="257"/>
      <c r="C20" s="94"/>
      <c r="D20" s="93"/>
    </row>
    <row r="21" spans="1:4">
      <c r="A21" s="97" t="s">
        <v>280</v>
      </c>
      <c r="B21" s="258">
        <v>2418</v>
      </c>
      <c r="C21" s="94"/>
      <c r="D21" s="93"/>
    </row>
    <row r="22" spans="1:4">
      <c r="A22" s="17"/>
      <c r="B22" s="257"/>
      <c r="C22" s="95"/>
      <c r="D22" s="93"/>
    </row>
    <row r="23" spans="1:4">
      <c r="A23" s="17" t="s">
        <v>203</v>
      </c>
      <c r="B23" s="257"/>
      <c r="C23" s="94"/>
      <c r="D23" s="93"/>
    </row>
    <row r="24" spans="1:4">
      <c r="A24" s="97" t="s">
        <v>201</v>
      </c>
      <c r="B24" s="258">
        <v>53876</v>
      </c>
      <c r="C24" s="38"/>
      <c r="D24" s="91"/>
    </row>
    <row r="25" spans="1:4">
      <c r="A25" s="21"/>
      <c r="B25" s="213"/>
      <c r="C25" s="265"/>
      <c r="D25" s="24"/>
    </row>
    <row r="26" spans="1:4">
      <c r="A26" s="17" t="s">
        <v>202</v>
      </c>
      <c r="B26" s="34"/>
      <c r="C26" s="265"/>
      <c r="D26" s="24"/>
    </row>
    <row r="27" spans="1:4">
      <c r="A27" s="97" t="s">
        <v>39</v>
      </c>
      <c r="B27" s="259">
        <v>8340</v>
      </c>
      <c r="C27" s="265"/>
      <c r="D27" s="24"/>
    </row>
    <row r="28" spans="1:4">
      <c r="A28" s="21"/>
      <c r="B28" s="34"/>
      <c r="C28" s="265"/>
      <c r="D28" s="24"/>
    </row>
    <row r="29" spans="1:4">
      <c r="A29" s="98" t="s">
        <v>365</v>
      </c>
      <c r="B29" s="138"/>
      <c r="C29" s="265"/>
      <c r="D29" s="24"/>
    </row>
    <row r="30" spans="1:4">
      <c r="A30" s="88" t="s">
        <v>366</v>
      </c>
      <c r="B30" s="259">
        <v>123592</v>
      </c>
      <c r="C30" s="265"/>
      <c r="D30" s="24"/>
    </row>
    <row r="31" spans="1:4">
      <c r="A31" s="88" t="s">
        <v>367</v>
      </c>
      <c r="B31" s="259">
        <v>111233</v>
      </c>
      <c r="C31" s="265"/>
      <c r="D31" s="24"/>
    </row>
    <row r="32" spans="1:4">
      <c r="A32" s="88" t="s">
        <v>368</v>
      </c>
      <c r="B32" s="259">
        <v>74155</v>
      </c>
      <c r="C32" s="265"/>
      <c r="D32" s="24"/>
    </row>
    <row r="33" spans="1:4">
      <c r="A33" s="88" t="s">
        <v>740</v>
      </c>
      <c r="B33" s="259">
        <v>43415</v>
      </c>
      <c r="C33" s="265"/>
      <c r="D33" s="24"/>
    </row>
    <row r="34" spans="1:4">
      <c r="A34" s="99"/>
      <c r="B34" s="138"/>
      <c r="C34" s="265"/>
      <c r="D34" s="24"/>
    </row>
    <row r="35" spans="1:4">
      <c r="A35" s="98" t="s">
        <v>462</v>
      </c>
      <c r="B35" s="138"/>
      <c r="C35" s="265"/>
      <c r="D35" s="24"/>
    </row>
    <row r="36" spans="1:4">
      <c r="A36" s="100" t="s">
        <v>463</v>
      </c>
      <c r="B36" s="259">
        <v>137755</v>
      </c>
      <c r="C36" s="265"/>
      <c r="D36" s="24"/>
    </row>
    <row r="37" spans="1:4">
      <c r="A37" s="100" t="s">
        <v>464</v>
      </c>
      <c r="B37" s="259">
        <v>130867</v>
      </c>
      <c r="C37" s="265"/>
      <c r="D37" s="24"/>
    </row>
    <row r="38" spans="1:4">
      <c r="A38" s="100" t="s">
        <v>465</v>
      </c>
      <c r="B38" s="259">
        <v>123979</v>
      </c>
      <c r="C38" s="265"/>
      <c r="D38" s="24"/>
    </row>
    <row r="39" spans="1:4" ht="13.5" thickBot="1">
      <c r="A39" s="101" t="s">
        <v>466</v>
      </c>
      <c r="B39" s="489">
        <v>117091</v>
      </c>
      <c r="C39" s="3"/>
      <c r="D39" s="102"/>
    </row>
  </sheetData>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topLeftCell="A40" zoomScaleNormal="100" workbookViewId="0">
      <selection activeCell="G10" sqref="G10"/>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c r="A1" s="977" t="s">
        <v>803</v>
      </c>
      <c r="B1" s="978"/>
      <c r="C1" s="978"/>
      <c r="D1" s="978"/>
      <c r="E1" s="978"/>
      <c r="F1" s="978"/>
      <c r="G1" s="975" t="s">
        <v>80</v>
      </c>
      <c r="H1" s="976"/>
    </row>
    <row r="2" spans="1:8" s="504" customFormat="1" ht="21" customHeight="1">
      <c r="A2" s="517"/>
      <c r="B2" s="517"/>
      <c r="C2" s="265"/>
      <c r="D2" s="518"/>
    </row>
    <row r="3" spans="1:8" s="504" customFormat="1" ht="21" customHeight="1" thickBot="1">
      <c r="A3" s="516"/>
      <c r="B3" s="516"/>
      <c r="C3" s="3"/>
      <c r="D3" s="403"/>
    </row>
    <row r="4" spans="1:8" ht="12.75" customHeight="1" thickBot="1">
      <c r="A4" s="178" t="s">
        <v>461</v>
      </c>
      <c r="B4" s="179" t="s">
        <v>254</v>
      </c>
      <c r="C4" s="179" t="s">
        <v>266</v>
      </c>
      <c r="D4" s="509" t="s">
        <v>142</v>
      </c>
      <c r="E4" s="180"/>
      <c r="F4" s="174"/>
      <c r="G4" s="174"/>
      <c r="H4" s="327"/>
    </row>
    <row r="5" spans="1:8">
      <c r="A5" s="181" t="s">
        <v>275</v>
      </c>
      <c r="B5" s="182"/>
      <c r="C5" s="182"/>
      <c r="D5" s="510"/>
      <c r="E5" s="180"/>
      <c r="F5" s="183"/>
      <c r="G5" s="174"/>
      <c r="H5" s="327"/>
    </row>
    <row r="6" spans="1:8">
      <c r="A6" s="181"/>
      <c r="B6" s="181"/>
      <c r="C6" s="181"/>
      <c r="D6" s="511"/>
      <c r="E6" s="180"/>
      <c r="F6" s="183"/>
      <c r="G6" s="174"/>
      <c r="H6" s="327"/>
    </row>
    <row r="7" spans="1:8">
      <c r="A7" s="181" t="s">
        <v>429</v>
      </c>
      <c r="B7" s="181">
        <v>58557</v>
      </c>
      <c r="C7" s="181"/>
      <c r="D7" s="511"/>
      <c r="E7" s="180"/>
      <c r="F7" s="183"/>
      <c r="G7" s="174"/>
      <c r="H7" s="327"/>
    </row>
    <row r="8" spans="1:8">
      <c r="A8" s="181" t="s">
        <v>430</v>
      </c>
      <c r="B8" s="181">
        <v>50575</v>
      </c>
      <c r="C8" s="181"/>
      <c r="D8" s="511"/>
      <c r="E8" s="180"/>
      <c r="F8" s="183"/>
      <c r="G8" s="174"/>
      <c r="H8" s="327"/>
    </row>
    <row r="9" spans="1:8">
      <c r="A9" s="181" t="s">
        <v>532</v>
      </c>
      <c r="B9" s="174"/>
      <c r="C9" s="181"/>
      <c r="D9" s="511">
        <v>194889</v>
      </c>
      <c r="E9" s="180"/>
      <c r="F9" s="183"/>
      <c r="G9" s="174"/>
      <c r="H9" s="327"/>
    </row>
    <row r="10" spans="1:8">
      <c r="A10" s="181" t="s">
        <v>374</v>
      </c>
      <c r="B10" s="181">
        <v>4753</v>
      </c>
      <c r="C10" s="181"/>
      <c r="D10" s="511"/>
      <c r="E10" s="180"/>
      <c r="F10" s="183"/>
      <c r="G10" s="174"/>
      <c r="H10" s="327"/>
    </row>
    <row r="11" spans="1:8">
      <c r="A11" s="181" t="s">
        <v>468</v>
      </c>
      <c r="B11" s="181"/>
      <c r="C11" s="181"/>
      <c r="D11" s="511">
        <v>271606</v>
      </c>
      <c r="E11" s="180"/>
      <c r="F11" s="174"/>
      <c r="G11" s="174"/>
      <c r="H11" s="327"/>
    </row>
    <row r="12" spans="1:8">
      <c r="A12" s="181" t="s">
        <v>431</v>
      </c>
      <c r="B12" s="181"/>
      <c r="C12" s="181">
        <v>39799</v>
      </c>
      <c r="D12" s="510"/>
      <c r="E12" s="180"/>
      <c r="F12" s="183"/>
      <c r="G12" s="174"/>
      <c r="H12" s="327"/>
    </row>
    <row r="13" spans="1:8">
      <c r="A13" s="181" t="s">
        <v>432</v>
      </c>
      <c r="B13" s="181"/>
      <c r="C13" s="181">
        <v>14890</v>
      </c>
      <c r="D13" s="510"/>
      <c r="E13" s="180"/>
      <c r="F13" s="183"/>
      <c r="G13" s="174"/>
      <c r="H13" s="327"/>
    </row>
    <row r="14" spans="1:8">
      <c r="A14" s="184"/>
      <c r="B14" s="181"/>
      <c r="C14" s="181"/>
      <c r="D14" s="511"/>
      <c r="E14" s="180"/>
      <c r="F14" s="183"/>
      <c r="G14" s="174"/>
      <c r="H14" s="327"/>
    </row>
    <row r="15" spans="1:8">
      <c r="A15" s="520" t="s">
        <v>424</v>
      </c>
      <c r="B15" s="181"/>
      <c r="C15" s="181"/>
      <c r="D15" s="511"/>
      <c r="E15" s="180"/>
      <c r="F15" s="183"/>
      <c r="G15" s="174"/>
      <c r="H15" s="327"/>
    </row>
    <row r="16" spans="1:8">
      <c r="A16" s="181" t="s">
        <v>347</v>
      </c>
      <c r="B16" s="181">
        <v>22975</v>
      </c>
      <c r="C16" s="181"/>
      <c r="D16" s="511"/>
      <c r="E16" s="180"/>
      <c r="F16" s="183"/>
      <c r="G16" s="174"/>
      <c r="H16" s="327"/>
    </row>
    <row r="17" spans="1:8">
      <c r="A17" s="181" t="s">
        <v>406</v>
      </c>
      <c r="B17" s="181">
        <v>84397</v>
      </c>
      <c r="C17" s="181"/>
      <c r="D17" s="511"/>
      <c r="E17" s="180"/>
      <c r="F17" s="183"/>
      <c r="G17" s="174"/>
      <c r="H17" s="327"/>
    </row>
    <row r="18" spans="1:8">
      <c r="A18" s="184"/>
      <c r="B18" s="181"/>
      <c r="C18" s="181"/>
      <c r="D18" s="511"/>
      <c r="E18" s="180"/>
      <c r="F18" s="183"/>
      <c r="G18" s="174"/>
      <c r="H18" s="327"/>
    </row>
    <row r="19" spans="1:8">
      <c r="A19" s="521" t="s">
        <v>425</v>
      </c>
      <c r="B19" s="181"/>
      <c r="C19" s="181"/>
      <c r="D19" s="511"/>
      <c r="E19" s="180"/>
      <c r="F19" s="183"/>
      <c r="G19" s="174"/>
      <c r="H19" s="327"/>
    </row>
    <row r="20" spans="1:8">
      <c r="A20" s="181" t="s">
        <v>426</v>
      </c>
      <c r="B20" s="181">
        <v>24924</v>
      </c>
      <c r="C20" s="181"/>
      <c r="D20" s="511"/>
      <c r="E20" s="180"/>
      <c r="F20" s="183"/>
      <c r="G20" s="174"/>
      <c r="H20" s="327"/>
    </row>
    <row r="21" spans="1:8">
      <c r="A21" s="181" t="s">
        <v>427</v>
      </c>
      <c r="B21" s="182"/>
      <c r="C21" s="181">
        <v>73824</v>
      </c>
      <c r="D21" s="511"/>
      <c r="E21" s="180"/>
      <c r="F21" s="183"/>
      <c r="G21" s="174"/>
      <c r="H21" s="327"/>
    </row>
    <row r="22" spans="1:8">
      <c r="A22" s="181" t="s">
        <v>428</v>
      </c>
      <c r="B22" s="182"/>
      <c r="C22" s="181">
        <v>110736</v>
      </c>
      <c r="D22" s="511"/>
      <c r="E22" s="180"/>
      <c r="F22" s="183"/>
      <c r="G22" s="174"/>
      <c r="H22" s="327"/>
    </row>
    <row r="23" spans="1:8">
      <c r="A23" s="183"/>
      <c r="B23" s="185"/>
      <c r="C23" s="186"/>
      <c r="D23" s="512"/>
      <c r="E23" s="180"/>
      <c r="F23" s="183"/>
      <c r="G23" s="174"/>
      <c r="H23" s="327"/>
    </row>
    <row r="24" spans="1:8">
      <c r="A24" s="188" t="s">
        <v>304</v>
      </c>
      <c r="B24" s="189"/>
      <c r="C24" s="189"/>
      <c r="D24" s="513"/>
      <c r="E24" s="180"/>
      <c r="F24" s="174"/>
      <c r="G24" s="174"/>
      <c r="H24" s="327"/>
    </row>
    <row r="25" spans="1:8" ht="13.5" thickBot="1">
      <c r="A25" s="189"/>
      <c r="B25" s="190"/>
      <c r="C25" s="189"/>
      <c r="D25" s="514"/>
      <c r="E25" s="180"/>
      <c r="F25" s="174"/>
      <c r="G25" s="174"/>
      <c r="H25" s="327"/>
    </row>
    <row r="26" spans="1:8" ht="13.5" thickBot="1">
      <c r="A26" s="191" t="s">
        <v>891</v>
      </c>
      <c r="B26" s="192"/>
      <c r="C26" s="193"/>
      <c r="D26" s="515"/>
      <c r="E26" s="180"/>
      <c r="F26" s="174"/>
      <c r="G26" s="174"/>
      <c r="H26" s="327"/>
    </row>
    <row r="27" spans="1:8">
      <c r="A27" s="522"/>
      <c r="B27" s="194"/>
      <c r="C27" s="523"/>
      <c r="D27" s="524"/>
      <c r="E27" s="180"/>
      <c r="F27" s="174"/>
      <c r="G27" s="174"/>
      <c r="H27" s="327"/>
    </row>
    <row r="28" spans="1:8">
      <c r="A28" s="99" t="s">
        <v>293</v>
      </c>
      <c r="B28" s="525">
        <v>1671</v>
      </c>
      <c r="C28" s="265"/>
      <c r="D28" s="24"/>
      <c r="E28" s="180"/>
      <c r="F28" s="174"/>
      <c r="G28" s="174"/>
      <c r="H28" s="327"/>
    </row>
    <row r="29" spans="1:8" ht="13.5" thickBot="1">
      <c r="A29" s="396" t="s">
        <v>294</v>
      </c>
      <c r="B29" s="526">
        <v>1179</v>
      </c>
      <c r="C29" s="190"/>
      <c r="D29" s="514"/>
      <c r="E29" s="180"/>
      <c r="F29" s="174"/>
      <c r="G29" s="174"/>
      <c r="H29" s="327"/>
    </row>
    <row r="30" spans="1:8" s="504" customFormat="1">
      <c r="A30" s="265"/>
      <c r="B30" s="525"/>
      <c r="C30" s="189"/>
      <c r="D30" s="189"/>
      <c r="E30" s="180"/>
      <c r="F30" s="351"/>
      <c r="G30" s="351"/>
    </row>
    <row r="31" spans="1:8" ht="13.5" thickBot="1">
      <c r="A31" s="183"/>
      <c r="B31" s="186"/>
      <c r="C31" s="186"/>
      <c r="D31" s="195"/>
      <c r="E31" s="180"/>
      <c r="F31" s="183"/>
      <c r="G31" s="174"/>
      <c r="H31" s="327"/>
    </row>
    <row r="32" spans="1:8" s="504" customFormat="1" ht="13.5" thickBot="1">
      <c r="A32" s="969" t="s">
        <v>433</v>
      </c>
      <c r="B32" s="970"/>
      <c r="C32" s="970"/>
      <c r="D32" s="971"/>
      <c r="E32" s="180"/>
      <c r="F32" s="183"/>
      <c r="G32" s="351"/>
    </row>
    <row r="33" spans="1:12" ht="15">
      <c r="A33" s="99"/>
      <c r="B33" s="527" t="s">
        <v>254</v>
      </c>
      <c r="C33" s="527" t="s">
        <v>266</v>
      </c>
      <c r="D33" s="528" t="s">
        <v>142</v>
      </c>
      <c r="E33" s="79"/>
      <c r="F33" s="79"/>
      <c r="G33" s="79"/>
      <c r="H33" s="327"/>
    </row>
    <row r="34" spans="1:12" ht="15">
      <c r="A34" s="529"/>
      <c r="B34" s="196"/>
      <c r="C34" s="196"/>
      <c r="D34" s="530"/>
      <c r="E34" s="79"/>
      <c r="F34" s="79"/>
      <c r="G34" s="79"/>
      <c r="H34" s="327"/>
    </row>
    <row r="35" spans="1:12" ht="15.75" thickBot="1">
      <c r="A35" s="531" t="s">
        <v>434</v>
      </c>
      <c r="B35" s="532"/>
      <c r="C35" s="532"/>
      <c r="D35" s="533">
        <v>594927</v>
      </c>
      <c r="E35" s="79"/>
      <c r="F35" s="79"/>
      <c r="G35" s="79"/>
      <c r="H35" s="327"/>
    </row>
    <row r="36" spans="1:12" ht="13.5" thickBot="1">
      <c r="A36" s="181"/>
      <c r="B36" s="182"/>
      <c r="C36" s="182"/>
      <c r="D36" s="180"/>
      <c r="E36" s="180"/>
      <c r="F36" s="174"/>
      <c r="G36" s="174"/>
      <c r="H36" s="327"/>
    </row>
    <row r="37" spans="1:12">
      <c r="A37" s="972" t="s">
        <v>435</v>
      </c>
      <c r="B37" s="973"/>
      <c r="C37" s="973"/>
      <c r="D37" s="973"/>
      <c r="E37" s="973"/>
      <c r="F37" s="973"/>
      <c r="G37" s="973"/>
      <c r="H37" s="974"/>
    </row>
    <row r="38" spans="1:12" ht="15">
      <c r="A38" s="529"/>
      <c r="B38" s="182"/>
      <c r="C38" s="197"/>
      <c r="D38" s="182"/>
      <c r="E38" s="182"/>
      <c r="F38" s="79"/>
      <c r="G38" s="79"/>
      <c r="H38" s="24"/>
    </row>
    <row r="39" spans="1:12">
      <c r="A39" s="534" t="s">
        <v>914</v>
      </c>
      <c r="B39" s="80">
        <v>4416</v>
      </c>
      <c r="C39" s="80"/>
      <c r="D39" s="80"/>
      <c r="E39" s="80"/>
      <c r="F39" s="81"/>
      <c r="G39" s="81"/>
      <c r="H39" s="24"/>
    </row>
    <row r="40" spans="1:12">
      <c r="A40" s="534"/>
      <c r="B40" s="80"/>
      <c r="C40" s="80"/>
      <c r="D40" s="80"/>
      <c r="E40" s="80"/>
      <c r="F40" s="81"/>
      <c r="G40" s="81"/>
      <c r="H40" s="24"/>
    </row>
    <row r="41" spans="1:12">
      <c r="A41" s="535" t="s">
        <v>915</v>
      </c>
      <c r="B41" s="328">
        <v>4586</v>
      </c>
      <c r="C41" s="328"/>
      <c r="D41" s="328"/>
      <c r="E41" s="328"/>
      <c r="F41" s="329"/>
      <c r="G41" s="329"/>
      <c r="H41" s="536"/>
    </row>
    <row r="42" spans="1:12">
      <c r="A42" s="537"/>
      <c r="B42" s="240"/>
      <c r="C42" s="240"/>
      <c r="D42" s="182"/>
      <c r="E42" s="180"/>
      <c r="F42" s="182"/>
      <c r="G42" s="182"/>
      <c r="H42" s="24"/>
    </row>
    <row r="43" spans="1:12">
      <c r="A43" s="538" t="s">
        <v>737</v>
      </c>
      <c r="B43" s="967" t="s">
        <v>158</v>
      </c>
      <c r="C43" s="967"/>
      <c r="D43" s="967"/>
      <c r="E43" s="967" t="s">
        <v>159</v>
      </c>
      <c r="F43" s="967"/>
      <c r="G43" s="967"/>
      <c r="H43" s="968"/>
    </row>
    <row r="44" spans="1:12">
      <c r="A44" s="539"/>
      <c r="B44" s="181"/>
      <c r="C44" s="181"/>
      <c r="D44" s="265"/>
      <c r="E44" s="181"/>
      <c r="F44" s="181"/>
      <c r="G44" s="181"/>
      <c r="H44" s="24"/>
    </row>
    <row r="45" spans="1:12">
      <c r="A45" s="99"/>
      <c r="B45" s="197" t="s">
        <v>160</v>
      </c>
      <c r="C45" s="197"/>
      <c r="D45" s="197" t="s">
        <v>161</v>
      </c>
      <c r="E45" s="197" t="s">
        <v>162</v>
      </c>
      <c r="F45" s="197" t="s">
        <v>163</v>
      </c>
      <c r="G45" s="197" t="s">
        <v>164</v>
      </c>
      <c r="H45" s="540" t="s">
        <v>165</v>
      </c>
    </row>
    <row r="46" spans="1:12">
      <c r="A46" s="99"/>
      <c r="B46" s="198">
        <v>0</v>
      </c>
      <c r="C46" s="199" t="s">
        <v>199</v>
      </c>
      <c r="D46" s="198">
        <v>245000</v>
      </c>
      <c r="E46" s="260">
        <v>1507</v>
      </c>
      <c r="F46" s="260">
        <v>1356</v>
      </c>
      <c r="G46" s="260">
        <v>1079</v>
      </c>
      <c r="H46" s="541">
        <v>973</v>
      </c>
      <c r="K46" s="453"/>
      <c r="L46" s="454"/>
    </row>
    <row r="47" spans="1:12">
      <c r="A47" s="99"/>
      <c r="B47" s="198">
        <v>245001</v>
      </c>
      <c r="C47" s="199" t="s">
        <v>199</v>
      </c>
      <c r="D47" s="198">
        <v>270000</v>
      </c>
      <c r="E47" s="260">
        <v>1397</v>
      </c>
      <c r="F47" s="260">
        <v>1356</v>
      </c>
      <c r="G47" s="260">
        <v>1002</v>
      </c>
      <c r="H47" s="541">
        <v>973</v>
      </c>
      <c r="K47" s="453"/>
      <c r="L47" s="454"/>
    </row>
    <row r="48" spans="1:12">
      <c r="A48" s="99"/>
      <c r="B48" s="198">
        <v>270001</v>
      </c>
      <c r="C48" s="199" t="s">
        <v>199</v>
      </c>
      <c r="D48" s="198">
        <v>295000</v>
      </c>
      <c r="E48" s="260">
        <v>1288</v>
      </c>
      <c r="F48" s="260">
        <v>1356</v>
      </c>
      <c r="G48" s="260">
        <v>926</v>
      </c>
      <c r="H48" s="541">
        <v>973</v>
      </c>
      <c r="K48" s="453"/>
      <c r="L48" s="454"/>
    </row>
    <row r="49" spans="1:12">
      <c r="A49" s="99"/>
      <c r="B49" s="198">
        <v>295001</v>
      </c>
      <c r="C49" s="199" t="s">
        <v>199</v>
      </c>
      <c r="D49" s="198">
        <v>320000</v>
      </c>
      <c r="E49" s="260">
        <v>1177</v>
      </c>
      <c r="F49" s="260">
        <v>1356</v>
      </c>
      <c r="G49" s="260">
        <v>849</v>
      </c>
      <c r="H49" s="541">
        <v>973</v>
      </c>
      <c r="K49" s="453"/>
      <c r="L49" s="454"/>
    </row>
    <row r="50" spans="1:12">
      <c r="A50" s="99"/>
      <c r="B50" s="198">
        <v>320001</v>
      </c>
      <c r="C50" s="199" t="s">
        <v>199</v>
      </c>
      <c r="D50" s="198">
        <v>345000</v>
      </c>
      <c r="E50" s="260">
        <v>1069</v>
      </c>
      <c r="F50" s="260">
        <v>1356</v>
      </c>
      <c r="G50" s="260">
        <v>773</v>
      </c>
      <c r="H50" s="541">
        <v>973</v>
      </c>
      <c r="K50" s="453"/>
      <c r="L50" s="454"/>
    </row>
    <row r="51" spans="1:12">
      <c r="A51" s="99"/>
      <c r="B51" s="198">
        <v>345001</v>
      </c>
      <c r="C51" s="199" t="s">
        <v>199</v>
      </c>
      <c r="D51" s="198">
        <v>370000</v>
      </c>
      <c r="E51" s="260">
        <v>958</v>
      </c>
      <c r="F51" s="260">
        <v>1356</v>
      </c>
      <c r="G51" s="260">
        <v>696</v>
      </c>
      <c r="H51" s="541">
        <v>973</v>
      </c>
      <c r="K51" s="453"/>
      <c r="L51" s="454"/>
    </row>
    <row r="52" spans="1:12">
      <c r="A52" s="99"/>
      <c r="B52" s="198">
        <v>370001</v>
      </c>
      <c r="C52" s="199" t="s">
        <v>199</v>
      </c>
      <c r="D52" s="198">
        <v>395000</v>
      </c>
      <c r="E52" s="261"/>
      <c r="F52" s="260">
        <v>1325</v>
      </c>
      <c r="G52" s="261"/>
      <c r="H52" s="541">
        <v>952</v>
      </c>
      <c r="K52" s="453"/>
      <c r="L52" s="454"/>
    </row>
    <row r="53" spans="1:12">
      <c r="A53" s="99"/>
      <c r="B53" s="198">
        <v>395001</v>
      </c>
      <c r="C53" s="199" t="s">
        <v>199</v>
      </c>
      <c r="D53" s="198">
        <v>420000</v>
      </c>
      <c r="E53" s="261"/>
      <c r="F53" s="260">
        <v>1295</v>
      </c>
      <c r="G53" s="261"/>
      <c r="H53" s="541">
        <v>932</v>
      </c>
      <c r="K53" s="453"/>
      <c r="L53" s="454"/>
    </row>
    <row r="54" spans="1:12">
      <c r="A54" s="99"/>
      <c r="B54" s="198">
        <v>420001</v>
      </c>
      <c r="C54" s="199" t="s">
        <v>199</v>
      </c>
      <c r="D54" s="198">
        <v>445000</v>
      </c>
      <c r="E54" s="261"/>
      <c r="F54" s="260">
        <v>1266</v>
      </c>
      <c r="G54" s="261"/>
      <c r="H54" s="541">
        <v>911</v>
      </c>
      <c r="K54" s="453"/>
      <c r="L54" s="454"/>
    </row>
    <row r="55" spans="1:12">
      <c r="A55" s="99"/>
      <c r="B55" s="198">
        <v>445001</v>
      </c>
      <c r="C55" s="199" t="s">
        <v>199</v>
      </c>
      <c r="D55" s="198">
        <v>470000</v>
      </c>
      <c r="E55" s="261"/>
      <c r="F55" s="260">
        <v>1236</v>
      </c>
      <c r="G55" s="261"/>
      <c r="H55" s="541">
        <v>889</v>
      </c>
      <c r="K55" s="453"/>
      <c r="L55" s="454"/>
    </row>
    <row r="56" spans="1:12">
      <c r="A56" s="99"/>
      <c r="B56" s="198">
        <v>470001</v>
      </c>
      <c r="C56" s="199" t="s">
        <v>199</v>
      </c>
      <c r="D56" s="198">
        <v>495000</v>
      </c>
      <c r="E56" s="261"/>
      <c r="F56" s="260">
        <v>1206</v>
      </c>
      <c r="G56" s="261"/>
      <c r="H56" s="541">
        <v>868</v>
      </c>
      <c r="K56" s="453"/>
      <c r="L56" s="454"/>
    </row>
    <row r="57" spans="1:12">
      <c r="A57" s="99"/>
      <c r="B57" s="198">
        <v>495001</v>
      </c>
      <c r="C57" s="199" t="s">
        <v>199</v>
      </c>
      <c r="D57" s="198">
        <v>520000</v>
      </c>
      <c r="E57" s="261"/>
      <c r="F57" s="260">
        <v>1176</v>
      </c>
      <c r="G57" s="261"/>
      <c r="H57" s="541">
        <v>848</v>
      </c>
      <c r="K57" s="453"/>
      <c r="L57" s="454"/>
    </row>
    <row r="58" spans="1:12">
      <c r="A58" s="99"/>
      <c r="B58" s="198">
        <v>520001</v>
      </c>
      <c r="C58" s="199" t="s">
        <v>199</v>
      </c>
      <c r="D58" s="198">
        <v>545000</v>
      </c>
      <c r="E58" s="261"/>
      <c r="F58" s="260">
        <v>1145</v>
      </c>
      <c r="G58" s="261"/>
      <c r="H58" s="541">
        <v>826</v>
      </c>
      <c r="K58" s="453"/>
      <c r="L58" s="454"/>
    </row>
    <row r="59" spans="1:12">
      <c r="A59" s="99"/>
      <c r="B59" s="198">
        <v>545001</v>
      </c>
      <c r="C59" s="199" t="s">
        <v>199</v>
      </c>
      <c r="D59" s="198">
        <v>570000</v>
      </c>
      <c r="E59" s="261"/>
      <c r="F59" s="260">
        <v>1116</v>
      </c>
      <c r="G59" s="261"/>
      <c r="H59" s="541">
        <v>805</v>
      </c>
      <c r="K59" s="453"/>
      <c r="L59" s="454"/>
    </row>
    <row r="60" spans="1:12">
      <c r="A60" s="99"/>
      <c r="B60" s="198">
        <v>570001</v>
      </c>
      <c r="C60" s="199" t="s">
        <v>199</v>
      </c>
      <c r="D60" s="198">
        <v>595000</v>
      </c>
      <c r="E60" s="261"/>
      <c r="F60" s="260">
        <v>1086</v>
      </c>
      <c r="G60" s="261"/>
      <c r="H60" s="541">
        <v>785</v>
      </c>
      <c r="K60" s="453"/>
      <c r="L60" s="454"/>
    </row>
    <row r="61" spans="1:12">
      <c r="A61" s="99"/>
      <c r="B61" s="198">
        <v>595001</v>
      </c>
      <c r="C61" s="199" t="s">
        <v>199</v>
      </c>
      <c r="D61" s="198">
        <v>620000</v>
      </c>
      <c r="E61" s="261"/>
      <c r="F61" s="260">
        <v>1057</v>
      </c>
      <c r="G61" s="261"/>
      <c r="H61" s="541">
        <v>764</v>
      </c>
      <c r="K61" s="453"/>
      <c r="L61" s="454"/>
    </row>
    <row r="62" spans="1:12">
      <c r="A62" s="99"/>
      <c r="B62" s="198">
        <v>620001</v>
      </c>
      <c r="C62" s="199" t="s">
        <v>199</v>
      </c>
      <c r="D62" s="198">
        <v>645000</v>
      </c>
      <c r="E62" s="261"/>
      <c r="F62" s="260">
        <v>1025</v>
      </c>
      <c r="G62" s="261"/>
      <c r="H62" s="541">
        <v>742</v>
      </c>
      <c r="K62" s="453"/>
      <c r="L62" s="454"/>
    </row>
    <row r="63" spans="1:12">
      <c r="A63" s="99"/>
      <c r="B63" s="198">
        <v>645001</v>
      </c>
      <c r="C63" s="199" t="s">
        <v>199</v>
      </c>
      <c r="D63" s="198">
        <v>670000</v>
      </c>
      <c r="E63" s="261"/>
      <c r="F63" s="260">
        <v>995</v>
      </c>
      <c r="G63" s="261"/>
      <c r="H63" s="541">
        <v>721</v>
      </c>
      <c r="K63" s="453"/>
      <c r="L63" s="454"/>
    </row>
    <row r="64" spans="1:12">
      <c r="A64" s="99"/>
      <c r="B64" s="198">
        <v>670001</v>
      </c>
      <c r="C64" s="199" t="s">
        <v>199</v>
      </c>
      <c r="D64" s="198">
        <v>695000</v>
      </c>
      <c r="E64" s="261"/>
      <c r="F64" s="260">
        <v>923</v>
      </c>
      <c r="G64" s="261"/>
      <c r="H64" s="541">
        <v>658</v>
      </c>
      <c r="K64" s="453"/>
      <c r="L64" s="454"/>
    </row>
    <row r="65" spans="1:12">
      <c r="A65" s="99"/>
      <c r="B65" s="198">
        <v>695001</v>
      </c>
      <c r="C65" s="199" t="s">
        <v>199</v>
      </c>
      <c r="D65" s="198">
        <v>720000</v>
      </c>
      <c r="E65" s="261"/>
      <c r="F65" s="260">
        <v>893</v>
      </c>
      <c r="G65" s="261"/>
      <c r="H65" s="541">
        <v>636</v>
      </c>
      <c r="K65" s="453"/>
      <c r="L65" s="454"/>
    </row>
    <row r="66" spans="1:12">
      <c r="A66" s="99"/>
      <c r="B66" s="198">
        <v>720001</v>
      </c>
      <c r="C66" s="199" t="s">
        <v>199</v>
      </c>
      <c r="D66" s="198">
        <v>745000</v>
      </c>
      <c r="E66" s="261"/>
      <c r="F66" s="260">
        <v>864</v>
      </c>
      <c r="G66" s="261"/>
      <c r="H66" s="541">
        <v>615</v>
      </c>
      <c r="K66" s="453"/>
      <c r="L66" s="454"/>
    </row>
    <row r="67" spans="1:12">
      <c r="A67" s="99"/>
      <c r="B67" s="198">
        <v>745001</v>
      </c>
      <c r="C67" s="199" t="s">
        <v>199</v>
      </c>
      <c r="D67" s="198">
        <v>770000</v>
      </c>
      <c r="E67" s="261"/>
      <c r="F67" s="260">
        <v>833</v>
      </c>
      <c r="G67" s="261"/>
      <c r="H67" s="541">
        <v>595</v>
      </c>
      <c r="K67" s="453"/>
      <c r="L67" s="454"/>
    </row>
    <row r="68" spans="1:12">
      <c r="A68" s="99"/>
      <c r="B68" s="198">
        <v>770001</v>
      </c>
      <c r="C68" s="199" t="s">
        <v>199</v>
      </c>
      <c r="D68" s="198">
        <v>795000</v>
      </c>
      <c r="E68" s="261"/>
      <c r="F68" s="260">
        <v>804</v>
      </c>
      <c r="G68" s="261"/>
      <c r="H68" s="541">
        <v>574</v>
      </c>
      <c r="K68" s="453"/>
      <c r="L68" s="454"/>
    </row>
    <row r="69" spans="1:12">
      <c r="A69" s="99"/>
      <c r="B69" s="198">
        <v>795001</v>
      </c>
      <c r="C69" s="199" t="s">
        <v>199</v>
      </c>
      <c r="D69" s="198">
        <v>820000</v>
      </c>
      <c r="E69" s="261"/>
      <c r="F69" s="260">
        <v>773</v>
      </c>
      <c r="G69" s="261"/>
      <c r="H69" s="541">
        <v>552</v>
      </c>
      <c r="K69" s="453"/>
      <c r="L69" s="454"/>
    </row>
    <row r="70" spans="1:12">
      <c r="A70" s="99"/>
      <c r="B70" s="198">
        <v>820001</v>
      </c>
      <c r="C70" s="199" t="s">
        <v>199</v>
      </c>
      <c r="D70" s="198">
        <v>845000</v>
      </c>
      <c r="E70" s="261"/>
      <c r="F70" s="260">
        <v>743</v>
      </c>
      <c r="G70" s="261"/>
      <c r="H70" s="541">
        <v>531</v>
      </c>
      <c r="K70" s="453"/>
      <c r="L70" s="454"/>
    </row>
    <row r="71" spans="1:12">
      <c r="A71" s="99"/>
      <c r="B71" s="198">
        <v>845001</v>
      </c>
      <c r="C71" s="199" t="s">
        <v>199</v>
      </c>
      <c r="D71" s="198">
        <v>870000</v>
      </c>
      <c r="E71" s="261"/>
      <c r="F71" s="260">
        <v>714</v>
      </c>
      <c r="G71" s="261"/>
      <c r="H71" s="541">
        <v>511</v>
      </c>
      <c r="K71" s="453"/>
      <c r="L71" s="454"/>
    </row>
    <row r="72" spans="1:12">
      <c r="A72" s="99"/>
      <c r="B72" s="198">
        <v>870001</v>
      </c>
      <c r="C72" s="199" t="s">
        <v>199</v>
      </c>
      <c r="D72" s="198">
        <v>895000</v>
      </c>
      <c r="E72" s="261"/>
      <c r="F72" s="260">
        <v>683</v>
      </c>
      <c r="G72" s="261"/>
      <c r="H72" s="541">
        <v>490</v>
      </c>
      <c r="K72" s="453"/>
      <c r="L72" s="454"/>
    </row>
    <row r="73" spans="1:12">
      <c r="A73" s="99"/>
      <c r="B73" s="198">
        <v>895001</v>
      </c>
      <c r="C73" s="199" t="s">
        <v>199</v>
      </c>
      <c r="D73" s="198">
        <v>920000</v>
      </c>
      <c r="E73" s="261"/>
      <c r="F73" s="260">
        <v>653</v>
      </c>
      <c r="G73" s="261"/>
      <c r="H73" s="541">
        <v>468</v>
      </c>
      <c r="K73" s="453"/>
      <c r="L73" s="454"/>
    </row>
    <row r="74" spans="1:12">
      <c r="A74" s="99"/>
      <c r="B74" s="198">
        <v>920001</v>
      </c>
      <c r="C74" s="199" t="s">
        <v>199</v>
      </c>
      <c r="D74" s="198"/>
      <c r="E74" s="261"/>
      <c r="F74" s="260">
        <v>653</v>
      </c>
      <c r="G74" s="261"/>
      <c r="H74" s="541">
        <v>468</v>
      </c>
    </row>
    <row r="75" spans="1:12">
      <c r="A75" s="529"/>
      <c r="B75" s="181"/>
      <c r="C75" s="181"/>
      <c r="D75" s="181"/>
      <c r="E75" s="181"/>
      <c r="F75" s="181"/>
      <c r="G75" s="181"/>
      <c r="H75" s="24"/>
    </row>
    <row r="76" spans="1:12">
      <c r="A76" s="99"/>
      <c r="B76" s="181" t="s">
        <v>166</v>
      </c>
      <c r="C76" s="181" t="s">
        <v>358</v>
      </c>
      <c r="D76" s="181"/>
      <c r="E76" s="181"/>
      <c r="F76" s="181" t="s">
        <v>167</v>
      </c>
      <c r="G76" s="265"/>
      <c r="H76" s="24"/>
    </row>
    <row r="77" spans="1:12">
      <c r="A77" s="99"/>
      <c r="B77" s="181" t="s">
        <v>168</v>
      </c>
      <c r="C77" s="181" t="s">
        <v>169</v>
      </c>
      <c r="D77" s="181"/>
      <c r="E77" s="181"/>
      <c r="F77" s="181" t="s">
        <v>167</v>
      </c>
      <c r="G77" s="265"/>
      <c r="H77" s="24"/>
    </row>
    <row r="78" spans="1:12">
      <c r="A78" s="99"/>
      <c r="B78" s="181" t="s">
        <v>170</v>
      </c>
      <c r="C78" s="181" t="s">
        <v>359</v>
      </c>
      <c r="D78" s="181"/>
      <c r="E78" s="181"/>
      <c r="F78" s="181" t="s">
        <v>171</v>
      </c>
      <c r="G78" s="265"/>
      <c r="H78" s="24"/>
    </row>
    <row r="79" spans="1:12">
      <c r="A79" s="99"/>
      <c r="B79" s="181" t="s">
        <v>172</v>
      </c>
      <c r="C79" s="181" t="s">
        <v>173</v>
      </c>
      <c r="D79" s="181"/>
      <c r="E79" s="181"/>
      <c r="F79" s="181" t="s">
        <v>171</v>
      </c>
      <c r="G79" s="265"/>
      <c r="H79" s="24"/>
    </row>
    <row r="80" spans="1:12">
      <c r="A80" s="529"/>
      <c r="B80" s="181"/>
      <c r="C80" s="181"/>
      <c r="D80" s="181"/>
      <c r="E80" s="181"/>
      <c r="F80" s="181"/>
      <c r="G80" s="181"/>
      <c r="H80" s="24"/>
    </row>
    <row r="81" spans="1:8">
      <c r="A81" s="99"/>
      <c r="B81" s="181" t="s">
        <v>174</v>
      </c>
      <c r="C81" s="181"/>
      <c r="D81" s="181"/>
      <c r="E81" s="181"/>
      <c r="F81" s="198">
        <v>39892</v>
      </c>
      <c r="G81" s="265"/>
      <c r="H81" s="24"/>
    </row>
    <row r="82" spans="1:8">
      <c r="A82" s="542"/>
      <c r="B82" s="106"/>
      <c r="C82" s="106"/>
      <c r="D82" s="106"/>
      <c r="E82" s="106"/>
      <c r="F82" s="106"/>
      <c r="G82" s="106"/>
      <c r="H82" s="24"/>
    </row>
    <row r="83" spans="1:8" ht="13.5" thickBot="1">
      <c r="A83" s="543"/>
      <c r="B83" s="544"/>
      <c r="C83" s="544"/>
      <c r="D83" s="544"/>
      <c r="E83" s="544"/>
      <c r="F83" s="544"/>
      <c r="G83" s="544"/>
      <c r="H83" s="102"/>
    </row>
    <row r="84" spans="1:8">
      <c r="A84" s="106"/>
      <c r="B84" s="106"/>
      <c r="C84" s="106"/>
      <c r="D84" s="106"/>
      <c r="E84" s="106"/>
      <c r="F84" s="106"/>
      <c r="G84" s="107"/>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F1" sqref="F1:G1"/>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77" t="s">
        <v>803</v>
      </c>
      <c r="B1" s="978"/>
      <c r="C1" s="264"/>
      <c r="D1" s="497"/>
      <c r="E1" s="4"/>
      <c r="F1" s="975" t="s">
        <v>80</v>
      </c>
      <c r="G1" s="976"/>
    </row>
    <row r="2" spans="1:7" s="504" customFormat="1" ht="21" thickBot="1">
      <c r="A2" s="545"/>
      <c r="B2" s="516"/>
      <c r="C2" s="3"/>
      <c r="D2" s="546"/>
      <c r="E2" s="403"/>
      <c r="F2" s="518"/>
    </row>
    <row r="3" spans="1:7" ht="12.75" customHeight="1" thickBot="1">
      <c r="A3" s="962" t="s">
        <v>62</v>
      </c>
      <c r="B3" s="979"/>
      <c r="C3" s="979"/>
      <c r="D3" s="979"/>
      <c r="E3" s="980"/>
    </row>
    <row r="4" spans="1:7" ht="25.5">
      <c r="A4" s="12" t="s">
        <v>303</v>
      </c>
      <c r="B4" s="13" t="s">
        <v>224</v>
      </c>
      <c r="C4" s="14"/>
      <c r="D4" s="15"/>
      <c r="E4" s="16"/>
    </row>
    <row r="5" spans="1:7">
      <c r="A5" s="17" t="s">
        <v>37</v>
      </c>
      <c r="B5" s="18"/>
      <c r="C5" s="19"/>
      <c r="D5" s="19"/>
      <c r="E5" s="20"/>
    </row>
    <row r="6" spans="1:7">
      <c r="A6" s="21" t="s">
        <v>34</v>
      </c>
      <c r="B6" s="258">
        <v>42383</v>
      </c>
      <c r="C6" s="265"/>
      <c r="D6" s="103"/>
      <c r="E6" s="22"/>
    </row>
    <row r="7" spans="1:7">
      <c r="A7" s="21" t="s">
        <v>407</v>
      </c>
      <c r="B7" s="258">
        <v>57594</v>
      </c>
      <c r="C7" s="104"/>
      <c r="D7" s="19"/>
      <c r="E7" s="20"/>
    </row>
    <row r="8" spans="1:7">
      <c r="A8" s="21" t="s">
        <v>35</v>
      </c>
      <c r="B8" s="258">
        <v>8340</v>
      </c>
      <c r="C8" s="265"/>
      <c r="D8" s="23"/>
      <c r="E8" s="24"/>
    </row>
    <row r="9" spans="1:7">
      <c r="A9" s="21"/>
      <c r="B9" s="293"/>
      <c r="C9" s="265"/>
      <c r="D9" s="265"/>
      <c r="E9" s="24"/>
    </row>
    <row r="10" spans="1:7">
      <c r="A10" s="21"/>
      <c r="B10" s="293"/>
      <c r="C10" s="265"/>
      <c r="D10" s="265"/>
      <c r="E10" s="24"/>
    </row>
    <row r="11" spans="1:7">
      <c r="A11" s="17" t="s">
        <v>38</v>
      </c>
      <c r="B11" s="293"/>
      <c r="C11" s="19"/>
      <c r="D11" s="19"/>
      <c r="E11" s="20"/>
    </row>
    <row r="12" spans="1:7">
      <c r="A12" s="21" t="s">
        <v>36</v>
      </c>
      <c r="B12" s="258">
        <v>39862</v>
      </c>
      <c r="C12" s="265"/>
      <c r="D12" s="19"/>
      <c r="E12" s="20"/>
    </row>
    <row r="13" spans="1:7" ht="13.5" thickBot="1">
      <c r="A13" s="25"/>
      <c r="B13" s="26"/>
      <c r="C13" s="27"/>
      <c r="D13" s="27"/>
      <c r="E13" s="28"/>
    </row>
    <row r="14" spans="1:7" ht="13.5" thickBot="1">
      <c r="A14" s="25"/>
      <c r="B14" s="26"/>
      <c r="C14" s="27"/>
      <c r="D14" s="27"/>
      <c r="E14" s="28"/>
    </row>
    <row r="17" spans="1:5">
      <c r="A17" s="506"/>
      <c r="B17" s="506"/>
      <c r="C17" s="506"/>
      <c r="D17" s="506"/>
      <c r="E17" s="506"/>
    </row>
    <row r="18" spans="1:5">
      <c r="A18" s="506"/>
      <c r="B18" s="506"/>
      <c r="C18" s="506"/>
      <c r="D18" s="506"/>
      <c r="E18" s="506"/>
    </row>
  </sheetData>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topLeftCell="A16" zoomScaleNormal="100" workbookViewId="0">
      <selection activeCell="E1" sqref="E1:F1"/>
    </sheetView>
  </sheetViews>
  <sheetFormatPr defaultColWidth="9.28515625" defaultRowHeight="12.75"/>
  <cols>
    <col min="1" max="1" width="77.7109375" style="294" bestFit="1" customWidth="1"/>
    <col min="2" max="2" width="10.5703125" style="294" bestFit="1" customWidth="1"/>
    <col min="3" max="3" width="15.5703125" style="294" bestFit="1" customWidth="1"/>
    <col min="4" max="4" width="14.85546875" style="294" bestFit="1" customWidth="1"/>
    <col min="5" max="5" width="13.5703125" style="294" customWidth="1"/>
    <col min="6" max="6" width="12.28515625" style="294" customWidth="1"/>
    <col min="7" max="7" width="17" style="294" bestFit="1" customWidth="1"/>
    <col min="8" max="8" width="11.28515625" style="294" bestFit="1" customWidth="1"/>
    <col min="9" max="16384" width="9.28515625" style="294"/>
  </cols>
  <sheetData>
    <row r="1" spans="1:6" ht="21" thickBot="1">
      <c r="A1" s="977" t="s">
        <v>803</v>
      </c>
      <c r="B1" s="978"/>
      <c r="C1" s="978"/>
      <c r="D1" s="978"/>
      <c r="E1" s="981" t="s">
        <v>80</v>
      </c>
      <c r="F1" s="982"/>
    </row>
    <row r="2" spans="1:6" ht="12.75" customHeight="1"/>
    <row r="3" spans="1:6" ht="13.5" thickBot="1"/>
    <row r="4" spans="1:6" s="504" customFormat="1" ht="13.5" thickBot="1">
      <c r="A4" s="969" t="s">
        <v>563</v>
      </c>
      <c r="B4" s="970"/>
      <c r="C4" s="970"/>
      <c r="D4" s="971"/>
    </row>
    <row r="5" spans="1:6">
      <c r="A5" s="99"/>
      <c r="B5" s="527" t="s">
        <v>254</v>
      </c>
      <c r="C5" s="527" t="s">
        <v>239</v>
      </c>
      <c r="D5" s="528" t="s">
        <v>142</v>
      </c>
    </row>
    <row r="6" spans="1:6">
      <c r="A6" s="550" t="s">
        <v>275</v>
      </c>
      <c r="B6" s="182"/>
      <c r="C6" s="182"/>
      <c r="D6" s="510"/>
    </row>
    <row r="7" spans="1:6">
      <c r="A7" s="550"/>
      <c r="B7" s="200"/>
      <c r="C7" s="200"/>
      <c r="D7" s="551"/>
    </row>
    <row r="8" spans="1:6">
      <c r="A8" s="550" t="s">
        <v>916</v>
      </c>
      <c r="B8" s="187">
        <v>24679</v>
      </c>
      <c r="C8" s="187"/>
      <c r="D8" s="552"/>
    </row>
    <row r="9" spans="1:6">
      <c r="A9" s="550" t="s">
        <v>917</v>
      </c>
      <c r="B9" s="187">
        <v>12993</v>
      </c>
      <c r="C9" s="187"/>
      <c r="D9" s="552"/>
    </row>
    <row r="10" spans="1:6">
      <c r="A10" s="550" t="s">
        <v>210</v>
      </c>
      <c r="B10" s="187">
        <v>40149</v>
      </c>
      <c r="C10" s="187"/>
      <c r="D10" s="552"/>
    </row>
    <row r="11" spans="1:6">
      <c r="A11" s="553" t="s">
        <v>373</v>
      </c>
      <c r="B11" s="187">
        <v>11193</v>
      </c>
      <c r="C11" s="187"/>
      <c r="D11" s="552"/>
    </row>
    <row r="12" spans="1:6">
      <c r="A12" s="550" t="s">
        <v>918</v>
      </c>
      <c r="B12" s="187">
        <v>33699</v>
      </c>
      <c r="C12" s="187"/>
      <c r="D12" s="510"/>
    </row>
    <row r="13" spans="1:6">
      <c r="A13" s="550" t="s">
        <v>919</v>
      </c>
      <c r="B13" s="187">
        <v>32467</v>
      </c>
      <c r="C13" s="187"/>
      <c r="D13" s="552"/>
    </row>
    <row r="14" spans="1:6">
      <c r="A14" s="99"/>
      <c r="B14" s="265"/>
      <c r="C14" s="187"/>
      <c r="D14" s="552"/>
    </row>
    <row r="15" spans="1:6">
      <c r="A15" s="550" t="s">
        <v>374</v>
      </c>
      <c r="B15" s="187">
        <v>8597</v>
      </c>
      <c r="C15" s="187"/>
      <c r="D15" s="554"/>
    </row>
    <row r="16" spans="1:6">
      <c r="A16" s="550"/>
      <c r="B16" s="187"/>
      <c r="C16" s="187"/>
      <c r="D16" s="554"/>
    </row>
    <row r="17" spans="1:4">
      <c r="A17" s="550" t="s">
        <v>156</v>
      </c>
      <c r="B17" s="202"/>
      <c r="C17" s="202"/>
      <c r="D17" s="512">
        <v>83940</v>
      </c>
    </row>
    <row r="18" spans="1:4">
      <c r="A18" s="550"/>
      <c r="B18" s="187"/>
      <c r="C18" s="187"/>
      <c r="D18" s="554"/>
    </row>
    <row r="19" spans="1:4">
      <c r="A19" s="550" t="s">
        <v>45</v>
      </c>
      <c r="B19" s="187"/>
      <c r="C19" s="187">
        <v>47317</v>
      </c>
      <c r="D19" s="552"/>
    </row>
    <row r="20" spans="1:4">
      <c r="A20" s="550" t="s">
        <v>46</v>
      </c>
      <c r="B20" s="187"/>
      <c r="C20" s="187">
        <v>10329</v>
      </c>
      <c r="D20" s="552"/>
    </row>
    <row r="21" spans="1:4">
      <c r="A21" s="550"/>
      <c r="B21" s="187"/>
      <c r="C21" s="187"/>
      <c r="D21" s="552"/>
    </row>
    <row r="22" spans="1:4">
      <c r="A22" s="555" t="s">
        <v>211</v>
      </c>
      <c r="B22" s="181"/>
      <c r="C22" s="187"/>
      <c r="D22" s="552"/>
    </row>
    <row r="23" spans="1:4">
      <c r="A23" s="556" t="s">
        <v>293</v>
      </c>
      <c r="B23" s="181">
        <v>17699</v>
      </c>
      <c r="C23" s="187"/>
      <c r="D23" s="552"/>
    </row>
    <row r="24" spans="1:4">
      <c r="A24" s="556" t="s">
        <v>294</v>
      </c>
      <c r="B24" s="181">
        <v>12559</v>
      </c>
      <c r="C24" s="187"/>
      <c r="D24" s="554"/>
    </row>
    <row r="25" spans="1:4">
      <c r="A25" s="550"/>
      <c r="B25" s="187"/>
      <c r="C25" s="187"/>
      <c r="D25" s="552"/>
    </row>
    <row r="26" spans="1:4">
      <c r="A26" s="557" t="s">
        <v>424</v>
      </c>
      <c r="B26" s="187"/>
      <c r="C26" s="187"/>
      <c r="D26" s="511"/>
    </row>
    <row r="27" spans="1:4">
      <c r="A27" s="529" t="s">
        <v>347</v>
      </c>
      <c r="B27" s="187">
        <v>64160</v>
      </c>
      <c r="C27" s="187"/>
      <c r="D27" s="511"/>
    </row>
    <row r="28" spans="1:4">
      <c r="A28" s="529" t="s">
        <v>406</v>
      </c>
      <c r="B28" s="187">
        <v>82439</v>
      </c>
      <c r="C28" s="187"/>
      <c r="D28" s="511"/>
    </row>
    <row r="29" spans="1:4">
      <c r="A29" s="558"/>
      <c r="B29" s="187"/>
      <c r="C29" s="187"/>
      <c r="D29" s="511"/>
    </row>
    <row r="30" spans="1:4">
      <c r="A30" s="559" t="s">
        <v>425</v>
      </c>
      <c r="B30" s="187"/>
      <c r="C30" s="187"/>
      <c r="D30" s="511"/>
    </row>
    <row r="31" spans="1:4">
      <c r="A31" s="529" t="s">
        <v>426</v>
      </c>
      <c r="B31" s="187">
        <v>23500</v>
      </c>
      <c r="C31" s="187"/>
      <c r="D31" s="511"/>
    </row>
    <row r="32" spans="1:4">
      <c r="A32" s="529" t="s">
        <v>427</v>
      </c>
      <c r="B32" s="265"/>
      <c r="C32" s="187">
        <v>35103</v>
      </c>
      <c r="D32" s="511"/>
    </row>
    <row r="33" spans="1:4">
      <c r="A33" s="529" t="s">
        <v>428</v>
      </c>
      <c r="B33" s="265"/>
      <c r="C33" s="187">
        <v>52655</v>
      </c>
      <c r="D33" s="511"/>
    </row>
    <row r="34" spans="1:4">
      <c r="A34" s="560"/>
      <c r="B34" s="185"/>
      <c r="C34" s="186"/>
      <c r="D34" s="512"/>
    </row>
    <row r="35" spans="1:4">
      <c r="A35" s="561" t="s">
        <v>304</v>
      </c>
      <c r="B35" s="180"/>
      <c r="C35" s="180"/>
      <c r="D35" s="562"/>
    </row>
    <row r="36" spans="1:4" ht="13.5" thickBot="1">
      <c r="A36" s="99"/>
      <c r="B36" s="180"/>
      <c r="C36" s="203"/>
      <c r="D36" s="563"/>
    </row>
    <row r="37" spans="1:4" ht="13.5" thickBot="1">
      <c r="A37" s="564" t="s">
        <v>891</v>
      </c>
      <c r="B37" s="193"/>
      <c r="C37" s="192"/>
      <c r="D37" s="510"/>
    </row>
    <row r="38" spans="1:4">
      <c r="A38" s="565"/>
      <c r="B38" s="265"/>
      <c r="C38" s="2"/>
      <c r="D38" s="566"/>
    </row>
    <row r="39" spans="1:4">
      <c r="A39" s="567" t="s">
        <v>247</v>
      </c>
      <c r="B39" s="204" t="s">
        <v>293</v>
      </c>
      <c r="C39" s="204" t="s">
        <v>294</v>
      </c>
      <c r="D39" s="510"/>
    </row>
    <row r="40" spans="1:4">
      <c r="A40" s="568" t="s">
        <v>291</v>
      </c>
      <c r="B40" s="187">
        <v>1060</v>
      </c>
      <c r="C40" s="187">
        <v>660</v>
      </c>
      <c r="D40" s="510"/>
    </row>
    <row r="41" spans="1:4">
      <c r="A41" s="568" t="s">
        <v>292</v>
      </c>
      <c r="B41" s="187">
        <v>1200</v>
      </c>
      <c r="C41" s="187">
        <v>740</v>
      </c>
      <c r="D41" s="510"/>
    </row>
    <row r="42" spans="1:4">
      <c r="A42" s="568"/>
      <c r="B42" s="187"/>
      <c r="C42" s="187"/>
      <c r="D42" s="510"/>
    </row>
    <row r="43" spans="1:4">
      <c r="A43" s="567" t="s">
        <v>248</v>
      </c>
      <c r="B43" s="204" t="s">
        <v>293</v>
      </c>
      <c r="C43" s="204" t="s">
        <v>294</v>
      </c>
      <c r="D43" s="510"/>
    </row>
    <row r="44" spans="1:4">
      <c r="A44" s="568" t="s">
        <v>291</v>
      </c>
      <c r="B44" s="187">
        <v>570</v>
      </c>
      <c r="C44" s="187">
        <v>310</v>
      </c>
      <c r="D44" s="510"/>
    </row>
    <row r="45" spans="1:4" ht="13.5" thickBot="1">
      <c r="A45" s="569" t="s">
        <v>292</v>
      </c>
      <c r="B45" s="570">
        <v>720</v>
      </c>
      <c r="C45" s="570">
        <v>400</v>
      </c>
      <c r="D45" s="571"/>
    </row>
    <row r="46" spans="1:4">
      <c r="A46" s="182"/>
      <c r="B46" s="186"/>
      <c r="C46" s="186"/>
      <c r="D46" s="195"/>
    </row>
    <row r="47" spans="1:4" s="504" customFormat="1" ht="13.5" thickBot="1">
      <c r="A47" s="182"/>
      <c r="B47" s="186"/>
      <c r="C47" s="186"/>
      <c r="D47" s="195"/>
    </row>
    <row r="48" spans="1:4" s="504" customFormat="1" ht="13.5" thickBot="1">
      <c r="A48" s="969" t="s">
        <v>562</v>
      </c>
      <c r="B48" s="970"/>
      <c r="C48" s="970"/>
      <c r="D48" s="971"/>
    </row>
    <row r="49" spans="1:4">
      <c r="A49" s="99"/>
      <c r="B49" s="527" t="s">
        <v>254</v>
      </c>
      <c r="C49" s="527" t="s">
        <v>239</v>
      </c>
      <c r="D49" s="528" t="s">
        <v>142</v>
      </c>
    </row>
    <row r="50" spans="1:4">
      <c r="A50" s="99"/>
      <c r="B50" s="265"/>
      <c r="C50" s="265"/>
      <c r="D50" s="24"/>
    </row>
    <row r="51" spans="1:4">
      <c r="A51" s="550" t="s">
        <v>434</v>
      </c>
      <c r="B51" s="202"/>
      <c r="C51" s="202"/>
      <c r="D51" s="512">
        <v>594927</v>
      </c>
    </row>
    <row r="52" spans="1:4" ht="13.5" thickBot="1">
      <c r="A52" s="572"/>
      <c r="B52" s="238"/>
      <c r="C52" s="238"/>
      <c r="D52" s="571"/>
    </row>
    <row r="53" spans="1:4" s="504" customFormat="1">
      <c r="A53" s="182"/>
      <c r="B53" s="182"/>
      <c r="C53" s="182"/>
      <c r="D53" s="182"/>
    </row>
    <row r="54" spans="1:4" s="504" customFormat="1" ht="13.5" thickBot="1">
      <c r="A54" s="182"/>
      <c r="B54" s="182"/>
      <c r="C54" s="182"/>
      <c r="D54" s="182"/>
    </row>
    <row r="55" spans="1:4" ht="13.5" thickBot="1">
      <c r="A55" s="969" t="s">
        <v>561</v>
      </c>
      <c r="B55" s="970"/>
      <c r="C55" s="970"/>
      <c r="D55" s="971"/>
    </row>
    <row r="56" spans="1:4">
      <c r="A56" s="565"/>
      <c r="B56" s="205"/>
      <c r="C56" s="206"/>
      <c r="D56" s="510"/>
    </row>
    <row r="57" spans="1:4">
      <c r="A57" s="568" t="s">
        <v>305</v>
      </c>
      <c r="B57" s="187">
        <v>39269</v>
      </c>
      <c r="C57" s="265"/>
      <c r="D57" s="510"/>
    </row>
    <row r="58" spans="1:4" ht="13.5" thickBot="1">
      <c r="A58" s="573"/>
      <c r="B58" s="574"/>
      <c r="C58" s="575"/>
      <c r="D58" s="571"/>
    </row>
    <row r="59" spans="1:4">
      <c r="A59" s="187"/>
      <c r="B59" s="296"/>
      <c r="C59" s="187"/>
      <c r="D59" s="174"/>
    </row>
  </sheetData>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38"/>
  <sheetViews>
    <sheetView zoomScaleNormal="100" workbookViewId="0">
      <selection activeCell="H1" sqref="H1:J1"/>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27.140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977" t="s">
        <v>803</v>
      </c>
      <c r="B1" s="978"/>
      <c r="C1" s="978"/>
      <c r="D1" s="978"/>
      <c r="E1" s="978"/>
      <c r="F1" s="978"/>
      <c r="G1" s="978"/>
      <c r="H1" s="975" t="s">
        <v>80</v>
      </c>
      <c r="I1" s="975"/>
      <c r="J1" s="976"/>
    </row>
    <row r="2" spans="1:12" s="504" customFormat="1" ht="20.25">
      <c r="A2" s="517"/>
      <c r="B2" s="517"/>
      <c r="C2" s="265"/>
      <c r="D2" s="518"/>
      <c r="E2" s="518"/>
      <c r="F2" s="518"/>
    </row>
    <row r="3" spans="1:12" s="504" customFormat="1" ht="21" thickBot="1">
      <c r="A3" s="517"/>
      <c r="B3" s="517"/>
      <c r="C3" s="265"/>
      <c r="D3" s="518"/>
      <c r="E3" s="518"/>
      <c r="F3" s="518"/>
      <c r="G3" s="265"/>
      <c r="H3" s="265"/>
      <c r="I3" s="265"/>
      <c r="J3" s="265"/>
      <c r="K3" s="265"/>
      <c r="L3" s="265"/>
    </row>
    <row r="4" spans="1:12" s="59" customFormat="1" ht="13.5" thickBot="1">
      <c r="A4" s="969" t="s">
        <v>920</v>
      </c>
      <c r="B4" s="970"/>
      <c r="C4" s="970"/>
      <c r="D4" s="970"/>
      <c r="E4" s="970"/>
      <c r="F4" s="970"/>
      <c r="G4" s="970"/>
      <c r="H4" s="970"/>
      <c r="I4" s="970"/>
      <c r="J4" s="971"/>
      <c r="K4" s="376"/>
      <c r="L4" s="376"/>
    </row>
    <row r="5" spans="1:12" s="59" customFormat="1">
      <c r="A5" s="579"/>
      <c r="B5" s="580"/>
      <c r="C5" s="376"/>
      <c r="D5" s="196"/>
      <c r="E5" s="196"/>
      <c r="F5" s="196"/>
      <c r="G5" s="376"/>
      <c r="H5" s="376"/>
      <c r="I5" s="376"/>
      <c r="J5" s="581"/>
      <c r="K5" s="376"/>
      <c r="L5" s="278"/>
    </row>
    <row r="6" spans="1:12">
      <c r="A6" s="582"/>
      <c r="B6" s="279" t="s">
        <v>42</v>
      </c>
      <c r="C6" s="983" t="s">
        <v>43</v>
      </c>
      <c r="D6" s="983"/>
      <c r="E6" s="983"/>
      <c r="F6" s="984"/>
      <c r="G6" s="985" t="s">
        <v>44</v>
      </c>
      <c r="H6" s="983"/>
      <c r="I6" s="983"/>
      <c r="J6" s="986"/>
      <c r="K6" s="376"/>
    </row>
    <row r="7" spans="1:12" ht="27.75" customHeight="1">
      <c r="A7" s="583" t="s">
        <v>149</v>
      </c>
      <c r="B7" s="280" t="s">
        <v>265</v>
      </c>
      <c r="C7" s="281" t="s">
        <v>192</v>
      </c>
      <c r="D7" s="281" t="s">
        <v>150</v>
      </c>
      <c r="E7" s="281" t="s">
        <v>193</v>
      </c>
      <c r="F7" s="281" t="s">
        <v>138</v>
      </c>
      <c r="G7" s="377" t="s">
        <v>192</v>
      </c>
      <c r="H7" s="281" t="s">
        <v>150</v>
      </c>
      <c r="I7" s="281" t="s">
        <v>193</v>
      </c>
      <c r="J7" s="584" t="s">
        <v>138</v>
      </c>
      <c r="K7" s="265"/>
      <c r="L7" s="281"/>
    </row>
    <row r="8" spans="1:12">
      <c r="A8" s="585" t="s">
        <v>151</v>
      </c>
      <c r="B8" s="282"/>
      <c r="C8" s="577" t="s">
        <v>267</v>
      </c>
      <c r="D8" s="577" t="s">
        <v>280</v>
      </c>
      <c r="E8" s="577" t="s">
        <v>267</v>
      </c>
      <c r="F8" s="577" t="s">
        <v>268</v>
      </c>
      <c r="G8" s="578" t="s">
        <v>267</v>
      </c>
      <c r="H8" s="577" t="s">
        <v>280</v>
      </c>
      <c r="I8" s="577" t="s">
        <v>267</v>
      </c>
      <c r="J8" s="586" t="s">
        <v>268</v>
      </c>
      <c r="K8" s="375"/>
      <c r="L8" s="375"/>
    </row>
    <row r="9" spans="1:12" ht="14.25">
      <c r="A9" s="587">
        <v>327</v>
      </c>
      <c r="B9" s="34" t="s">
        <v>379</v>
      </c>
      <c r="C9" s="9">
        <v>52920</v>
      </c>
      <c r="D9" s="9">
        <v>1240</v>
      </c>
      <c r="E9" s="9">
        <v>6530</v>
      </c>
      <c r="F9" s="9">
        <v>6960</v>
      </c>
      <c r="G9" s="953">
        <v>55566</v>
      </c>
      <c r="H9" s="9">
        <v>1302</v>
      </c>
      <c r="I9" s="9">
        <v>7183.0000000000009</v>
      </c>
      <c r="J9" s="954">
        <v>8282.4</v>
      </c>
      <c r="K9" s="375"/>
      <c r="L9" s="378"/>
    </row>
    <row r="10" spans="1:12" ht="14.25">
      <c r="A10" s="587">
        <v>427</v>
      </c>
      <c r="B10" s="34" t="s">
        <v>716</v>
      </c>
      <c r="C10" s="9">
        <v>52920</v>
      </c>
      <c r="D10" s="9">
        <v>0</v>
      </c>
      <c r="E10" s="9">
        <v>6530</v>
      </c>
      <c r="F10" s="9">
        <v>6960</v>
      </c>
      <c r="G10" s="953">
        <v>55566</v>
      </c>
      <c r="H10" s="9">
        <v>0</v>
      </c>
      <c r="I10" s="9">
        <v>7183.0000000000009</v>
      </c>
      <c r="J10" s="954">
        <v>8282.4</v>
      </c>
      <c r="K10" s="375"/>
      <c r="L10" s="378"/>
    </row>
    <row r="11" spans="1:12" ht="14.25">
      <c r="A11" s="587">
        <v>326</v>
      </c>
      <c r="B11" s="34" t="s">
        <v>380</v>
      </c>
      <c r="C11" s="9">
        <v>73280</v>
      </c>
      <c r="D11" s="9">
        <v>1390</v>
      </c>
      <c r="E11" s="9">
        <v>10290</v>
      </c>
      <c r="F11" s="9">
        <v>20760</v>
      </c>
      <c r="G11" s="953">
        <v>78409.600000000006</v>
      </c>
      <c r="H11" s="9">
        <v>1459.5</v>
      </c>
      <c r="I11" s="9">
        <v>11421.900000000001</v>
      </c>
      <c r="J11" s="954">
        <v>24704.399999999998</v>
      </c>
      <c r="K11" s="375"/>
      <c r="L11" s="378"/>
    </row>
    <row r="12" spans="1:12" ht="14.25">
      <c r="A12" s="587">
        <v>328</v>
      </c>
      <c r="B12" s="34" t="s">
        <v>412</v>
      </c>
      <c r="C12" s="9">
        <v>73280</v>
      </c>
      <c r="D12" s="9">
        <v>1390</v>
      </c>
      <c r="E12" s="9">
        <v>10290</v>
      </c>
      <c r="F12" s="9">
        <v>20760</v>
      </c>
      <c r="G12" s="953">
        <v>78409.600000000006</v>
      </c>
      <c r="H12" s="9">
        <v>1459.5</v>
      </c>
      <c r="I12" s="9">
        <v>11421.900000000001</v>
      </c>
      <c r="J12" s="954">
        <v>24704.399999999998</v>
      </c>
      <c r="K12" s="375"/>
      <c r="L12" s="378"/>
    </row>
    <row r="13" spans="1:12" ht="14.25">
      <c r="A13" s="587">
        <v>329</v>
      </c>
      <c r="B13" s="34" t="s">
        <v>361</v>
      </c>
      <c r="C13" s="9">
        <v>73280</v>
      </c>
      <c r="D13" s="9">
        <v>1390</v>
      </c>
      <c r="E13" s="9">
        <v>10290</v>
      </c>
      <c r="F13" s="9">
        <v>16310</v>
      </c>
      <c r="G13" s="953">
        <v>78409.600000000006</v>
      </c>
      <c r="H13" s="9">
        <v>1459.5</v>
      </c>
      <c r="I13" s="9">
        <v>11421.900000000001</v>
      </c>
      <c r="J13" s="954">
        <v>19408.899999999998</v>
      </c>
      <c r="K13" s="375"/>
      <c r="L13" s="378"/>
    </row>
    <row r="14" spans="1:12" ht="14.25">
      <c r="A14" s="587">
        <v>426</v>
      </c>
      <c r="B14" s="34" t="s">
        <v>718</v>
      </c>
      <c r="C14" s="9">
        <v>73280</v>
      </c>
      <c r="D14" s="9">
        <v>0</v>
      </c>
      <c r="E14" s="9">
        <v>10290</v>
      </c>
      <c r="F14" s="9">
        <v>20760</v>
      </c>
      <c r="G14" s="953">
        <v>78409.600000000006</v>
      </c>
      <c r="H14" s="9">
        <v>0</v>
      </c>
      <c r="I14" s="9">
        <v>11421.900000000001</v>
      </c>
      <c r="J14" s="954">
        <v>24704.399999999998</v>
      </c>
      <c r="K14" s="375"/>
      <c r="L14" s="378"/>
    </row>
    <row r="15" spans="1:12" ht="14.25">
      <c r="A15" s="587">
        <v>428</v>
      </c>
      <c r="B15" s="34" t="s">
        <v>717</v>
      </c>
      <c r="C15" s="9">
        <v>73280</v>
      </c>
      <c r="D15" s="9">
        <v>0</v>
      </c>
      <c r="E15" s="9">
        <v>10290</v>
      </c>
      <c r="F15" s="9">
        <v>20760</v>
      </c>
      <c r="G15" s="953">
        <v>78409.600000000006</v>
      </c>
      <c r="H15" s="9">
        <v>0</v>
      </c>
      <c r="I15" s="9">
        <v>11421.900000000001</v>
      </c>
      <c r="J15" s="954">
        <v>24704.399999999998</v>
      </c>
      <c r="K15" s="375"/>
      <c r="L15" s="378"/>
    </row>
    <row r="16" spans="1:12" ht="14.25">
      <c r="A16" s="587">
        <v>429</v>
      </c>
      <c r="B16" s="34" t="s">
        <v>719</v>
      </c>
      <c r="C16" s="9">
        <v>73280</v>
      </c>
      <c r="D16" s="9">
        <v>0</v>
      </c>
      <c r="E16" s="9">
        <v>10290</v>
      </c>
      <c r="F16" s="9">
        <v>16310</v>
      </c>
      <c r="G16" s="953">
        <v>78409.600000000006</v>
      </c>
      <c r="H16" s="9">
        <v>0</v>
      </c>
      <c r="I16" s="9">
        <v>11421.900000000001</v>
      </c>
      <c r="J16" s="954">
        <v>19408.899999999998</v>
      </c>
      <c r="K16" s="375"/>
      <c r="L16" s="378"/>
    </row>
    <row r="17" spans="1:12" ht="14.25">
      <c r="A17" s="587">
        <v>15</v>
      </c>
      <c r="B17" s="34" t="s">
        <v>764</v>
      </c>
      <c r="C17" s="9">
        <v>48110</v>
      </c>
      <c r="D17" s="9">
        <v>2790</v>
      </c>
      <c r="E17" s="9">
        <v>6530</v>
      </c>
      <c r="F17" s="9">
        <v>6690</v>
      </c>
      <c r="G17" s="953">
        <v>50515.5</v>
      </c>
      <c r="H17" s="9">
        <v>2929.5</v>
      </c>
      <c r="I17" s="9">
        <v>7183.0000000000009</v>
      </c>
      <c r="J17" s="954">
        <v>7961.0999999999995</v>
      </c>
      <c r="K17" s="375"/>
      <c r="L17" s="378"/>
    </row>
    <row r="18" spans="1:12" ht="14.25">
      <c r="A18" s="587">
        <v>334</v>
      </c>
      <c r="B18" s="34" t="s">
        <v>381</v>
      </c>
      <c r="C18" s="9">
        <v>57920</v>
      </c>
      <c r="D18" s="9">
        <v>2790</v>
      </c>
      <c r="E18" s="9">
        <v>6530</v>
      </c>
      <c r="F18" s="9">
        <v>6690</v>
      </c>
      <c r="G18" s="953">
        <v>60816</v>
      </c>
      <c r="H18" s="9">
        <v>2929.5</v>
      </c>
      <c r="I18" s="9">
        <v>7183.0000000000009</v>
      </c>
      <c r="J18" s="954">
        <v>7961.0999999999995</v>
      </c>
      <c r="K18" s="375"/>
      <c r="L18" s="378"/>
    </row>
    <row r="19" spans="1:12" ht="14.25">
      <c r="A19" s="587">
        <v>1047</v>
      </c>
      <c r="B19" s="34" t="s">
        <v>765</v>
      </c>
      <c r="C19" s="9">
        <v>57920</v>
      </c>
      <c r="D19" s="9">
        <v>2790</v>
      </c>
      <c r="E19" s="9">
        <v>10290</v>
      </c>
      <c r="F19" s="9">
        <v>6690</v>
      </c>
      <c r="G19" s="953">
        <v>60816</v>
      </c>
      <c r="H19" s="9">
        <v>2929.5</v>
      </c>
      <c r="I19" s="9">
        <v>11319.000000000002</v>
      </c>
      <c r="J19" s="954">
        <v>7961.0999999999995</v>
      </c>
      <c r="K19" s="375"/>
      <c r="L19" s="378"/>
    </row>
    <row r="20" spans="1:12" ht="14.25">
      <c r="A20" s="587">
        <v>1911</v>
      </c>
      <c r="B20" s="34" t="s">
        <v>533</v>
      </c>
      <c r="C20" s="9">
        <v>48110</v>
      </c>
      <c r="D20" s="9">
        <v>2790</v>
      </c>
      <c r="E20" s="9">
        <v>6530</v>
      </c>
      <c r="F20" s="9">
        <v>6690</v>
      </c>
      <c r="G20" s="953">
        <v>50515.5</v>
      </c>
      <c r="H20" s="9">
        <v>2929.5</v>
      </c>
      <c r="I20" s="9">
        <v>7183.0000000000009</v>
      </c>
      <c r="J20" s="954">
        <v>7961.0999999999995</v>
      </c>
      <c r="K20" s="375"/>
      <c r="L20" s="378"/>
    </row>
    <row r="21" spans="1:12" ht="14.25">
      <c r="A21" s="587">
        <v>1912</v>
      </c>
      <c r="B21" s="34" t="s">
        <v>319</v>
      </c>
      <c r="C21" s="9">
        <v>48110</v>
      </c>
      <c r="D21" s="9">
        <v>2790</v>
      </c>
      <c r="E21" s="9">
        <v>6530</v>
      </c>
      <c r="F21" s="9">
        <v>6690</v>
      </c>
      <c r="G21" s="953">
        <v>50515.5</v>
      </c>
      <c r="H21" s="9">
        <v>2929.5</v>
      </c>
      <c r="I21" s="9">
        <v>7183.0000000000009</v>
      </c>
      <c r="J21" s="954">
        <v>7961.0999999999995</v>
      </c>
      <c r="K21" s="375"/>
      <c r="L21" s="378"/>
    </row>
    <row r="22" spans="1:12" ht="14.25">
      <c r="A22" s="587">
        <v>1922</v>
      </c>
      <c r="B22" s="34" t="s">
        <v>284</v>
      </c>
      <c r="C22" s="9">
        <v>48110</v>
      </c>
      <c r="D22" s="9">
        <v>2790</v>
      </c>
      <c r="E22" s="9">
        <v>6530</v>
      </c>
      <c r="F22" s="9">
        <v>6690</v>
      </c>
      <c r="G22" s="953">
        <v>50515.5</v>
      </c>
      <c r="H22" s="9">
        <v>2929.5</v>
      </c>
      <c r="I22" s="9">
        <v>7183.0000000000009</v>
      </c>
      <c r="J22" s="954">
        <v>7961.0999999999995</v>
      </c>
      <c r="K22" s="375"/>
      <c r="L22" s="378"/>
    </row>
    <row r="23" spans="1:12" ht="14.25">
      <c r="A23" s="587">
        <v>1932</v>
      </c>
      <c r="B23" s="34" t="s">
        <v>766</v>
      </c>
      <c r="C23" s="9">
        <v>57920</v>
      </c>
      <c r="D23" s="9">
        <v>2790</v>
      </c>
      <c r="E23" s="9">
        <v>6530</v>
      </c>
      <c r="F23" s="9">
        <v>6690</v>
      </c>
      <c r="G23" s="953">
        <v>60816</v>
      </c>
      <c r="H23" s="9">
        <v>2929.5</v>
      </c>
      <c r="I23" s="9">
        <v>7183.0000000000009</v>
      </c>
      <c r="J23" s="954">
        <v>7961.0999999999995</v>
      </c>
      <c r="K23" s="375"/>
      <c r="L23" s="378"/>
    </row>
    <row r="24" spans="1:12" ht="14.25">
      <c r="A24" s="587">
        <v>1942</v>
      </c>
      <c r="B24" s="34" t="s">
        <v>723</v>
      </c>
      <c r="C24" s="9">
        <v>48110</v>
      </c>
      <c r="D24" s="9">
        <v>2790</v>
      </c>
      <c r="E24" s="9">
        <v>6530</v>
      </c>
      <c r="F24" s="9">
        <v>6690</v>
      </c>
      <c r="G24" s="953">
        <v>50515.5</v>
      </c>
      <c r="H24" s="9">
        <v>2929.5</v>
      </c>
      <c r="I24" s="9">
        <v>7183.0000000000009</v>
      </c>
      <c r="J24" s="954">
        <v>7961.0999999999995</v>
      </c>
      <c r="K24" s="375"/>
      <c r="L24" s="378"/>
    </row>
    <row r="25" spans="1:12" ht="14.25">
      <c r="A25" s="587">
        <v>1952</v>
      </c>
      <c r="B25" s="34" t="s">
        <v>318</v>
      </c>
      <c r="C25" s="9">
        <v>48110</v>
      </c>
      <c r="D25" s="9">
        <v>2790</v>
      </c>
      <c r="E25" s="9">
        <v>6530</v>
      </c>
      <c r="F25" s="9">
        <v>6690</v>
      </c>
      <c r="G25" s="953">
        <v>50515.5</v>
      </c>
      <c r="H25" s="9">
        <v>2929.5</v>
      </c>
      <c r="I25" s="9">
        <v>7183.0000000000009</v>
      </c>
      <c r="J25" s="954">
        <v>7961.0999999999995</v>
      </c>
      <c r="K25" s="375"/>
      <c r="L25" s="378"/>
    </row>
    <row r="26" spans="1:12" ht="14.25">
      <c r="A26" s="587">
        <v>1953</v>
      </c>
      <c r="B26" s="34" t="s">
        <v>720</v>
      </c>
      <c r="C26" s="9">
        <v>61510</v>
      </c>
      <c r="D26" s="9">
        <v>2790</v>
      </c>
      <c r="E26" s="9">
        <v>6530</v>
      </c>
      <c r="F26" s="9">
        <v>6690</v>
      </c>
      <c r="G26" s="953">
        <v>64585.5</v>
      </c>
      <c r="H26" s="9">
        <v>2929.5</v>
      </c>
      <c r="I26" s="9">
        <v>7183.0000000000009</v>
      </c>
      <c r="J26" s="954">
        <v>7961.0999999999995</v>
      </c>
      <c r="K26" s="375"/>
      <c r="L26" s="378"/>
    </row>
    <row r="27" spans="1:12" ht="14.25">
      <c r="A27" s="587">
        <v>1954</v>
      </c>
      <c r="B27" s="34" t="s">
        <v>722</v>
      </c>
      <c r="C27" s="9">
        <v>61510</v>
      </c>
      <c r="D27" s="9">
        <v>2790</v>
      </c>
      <c r="E27" s="9">
        <v>6530</v>
      </c>
      <c r="F27" s="9">
        <v>6690</v>
      </c>
      <c r="G27" s="953">
        <v>64585.5</v>
      </c>
      <c r="H27" s="9">
        <v>2929.5</v>
      </c>
      <c r="I27" s="9">
        <v>7183.0000000000009</v>
      </c>
      <c r="J27" s="954">
        <v>7961.0999999999995</v>
      </c>
      <c r="K27" s="375"/>
      <c r="L27" s="378"/>
    </row>
    <row r="28" spans="1:12" ht="14.25">
      <c r="A28" s="587">
        <v>1955</v>
      </c>
      <c r="B28" s="34" t="s">
        <v>721</v>
      </c>
      <c r="C28" s="9">
        <v>61510</v>
      </c>
      <c r="D28" s="9">
        <v>2790</v>
      </c>
      <c r="E28" s="9">
        <v>6530</v>
      </c>
      <c r="F28" s="9">
        <v>6690</v>
      </c>
      <c r="G28" s="953">
        <v>64585.5</v>
      </c>
      <c r="H28" s="9">
        <v>2929.5</v>
      </c>
      <c r="I28" s="9">
        <v>7183.0000000000009</v>
      </c>
      <c r="J28" s="954">
        <v>7961.0999999999995</v>
      </c>
      <c r="K28" s="375"/>
      <c r="L28" s="378"/>
    </row>
    <row r="29" spans="1:12" ht="14.25">
      <c r="A29" s="587">
        <v>330</v>
      </c>
      <c r="B29" s="34" t="s">
        <v>12</v>
      </c>
      <c r="C29" s="9">
        <v>76570</v>
      </c>
      <c r="D29" s="9">
        <v>0</v>
      </c>
      <c r="E29" s="9">
        <v>8070</v>
      </c>
      <c r="F29" s="9">
        <v>7330</v>
      </c>
      <c r="G29" s="953">
        <v>81929.900000000009</v>
      </c>
      <c r="H29" s="9">
        <v>0</v>
      </c>
      <c r="I29" s="9">
        <v>8877</v>
      </c>
      <c r="J29" s="954">
        <v>8722.6999999999989</v>
      </c>
      <c r="K29" s="375"/>
      <c r="L29" s="425"/>
    </row>
    <row r="30" spans="1:12" ht="14.25">
      <c r="A30" s="587">
        <v>2501</v>
      </c>
      <c r="B30" s="34" t="s">
        <v>724</v>
      </c>
      <c r="C30" s="9">
        <v>63390</v>
      </c>
      <c r="D30" s="9">
        <v>0</v>
      </c>
      <c r="E30" s="9">
        <v>10460</v>
      </c>
      <c r="F30" s="9">
        <v>10700</v>
      </c>
      <c r="G30" s="953">
        <v>66559.5</v>
      </c>
      <c r="H30" s="9">
        <v>0</v>
      </c>
      <c r="I30" s="9">
        <v>11506.000000000002</v>
      </c>
      <c r="J30" s="954">
        <v>12733</v>
      </c>
      <c r="K30" s="375"/>
      <c r="L30" s="378"/>
    </row>
    <row r="31" spans="1:12" ht="14.25">
      <c r="A31" s="587">
        <v>39</v>
      </c>
      <c r="B31" s="34" t="s">
        <v>231</v>
      </c>
      <c r="C31" s="9">
        <v>86650</v>
      </c>
      <c r="D31" s="9">
        <v>7620</v>
      </c>
      <c r="E31" s="9">
        <v>10290</v>
      </c>
      <c r="F31" s="9">
        <v>14880</v>
      </c>
      <c r="G31" s="953">
        <v>92715.5</v>
      </c>
      <c r="H31" s="9">
        <v>8153.4000000000005</v>
      </c>
      <c r="I31" s="9">
        <v>11421.900000000001</v>
      </c>
      <c r="J31" s="954">
        <v>17707.2</v>
      </c>
      <c r="K31" s="375"/>
      <c r="L31" s="378"/>
    </row>
    <row r="32" spans="1:12" ht="14.25">
      <c r="A32" s="587">
        <v>59</v>
      </c>
      <c r="B32" s="34" t="s">
        <v>14</v>
      </c>
      <c r="C32" s="9">
        <v>86650</v>
      </c>
      <c r="D32" s="9">
        <v>7620</v>
      </c>
      <c r="E32" s="9">
        <v>10290</v>
      </c>
      <c r="F32" s="9">
        <v>20760</v>
      </c>
      <c r="G32" s="953">
        <v>92715.5</v>
      </c>
      <c r="H32" s="9">
        <v>8153.4000000000005</v>
      </c>
      <c r="I32" s="9">
        <v>11421.900000000001</v>
      </c>
      <c r="J32" s="954">
        <v>24704.399999999998</v>
      </c>
      <c r="K32" s="375"/>
      <c r="L32" s="378"/>
    </row>
    <row r="33" spans="1:12" ht="14.25">
      <c r="A33" s="587">
        <v>92</v>
      </c>
      <c r="B33" s="34" t="s">
        <v>129</v>
      </c>
      <c r="C33" s="9">
        <v>86650</v>
      </c>
      <c r="D33" s="9">
        <v>7620</v>
      </c>
      <c r="E33" s="9">
        <v>10290</v>
      </c>
      <c r="F33" s="9">
        <v>20760</v>
      </c>
      <c r="G33" s="953">
        <v>92715.5</v>
      </c>
      <c r="H33" s="9">
        <v>8153.4000000000005</v>
      </c>
      <c r="I33" s="9">
        <v>11421.900000000001</v>
      </c>
      <c r="J33" s="954">
        <v>24704.399999999998</v>
      </c>
      <c r="K33" s="375"/>
      <c r="L33" s="378"/>
    </row>
    <row r="34" spans="1:12" ht="14.25">
      <c r="A34" s="587">
        <v>93</v>
      </c>
      <c r="B34" s="34" t="s">
        <v>128</v>
      </c>
      <c r="C34" s="9">
        <v>86650</v>
      </c>
      <c r="D34" s="9">
        <v>7620</v>
      </c>
      <c r="E34" s="9">
        <v>10290</v>
      </c>
      <c r="F34" s="9">
        <v>20760</v>
      </c>
      <c r="G34" s="953">
        <v>92715.5</v>
      </c>
      <c r="H34" s="9">
        <v>8153.4000000000005</v>
      </c>
      <c r="I34" s="9">
        <v>11421.900000000001</v>
      </c>
      <c r="J34" s="954">
        <v>24704.399999999998</v>
      </c>
      <c r="K34" s="375"/>
      <c r="L34" s="378"/>
    </row>
    <row r="35" spans="1:12" ht="14.25">
      <c r="A35" s="587">
        <v>94</v>
      </c>
      <c r="B35" s="34" t="s">
        <v>330</v>
      </c>
      <c r="C35" s="9">
        <v>108760</v>
      </c>
      <c r="D35" s="9">
        <v>7620</v>
      </c>
      <c r="E35" s="9">
        <v>10290</v>
      </c>
      <c r="F35" s="9">
        <v>14880</v>
      </c>
      <c r="G35" s="953">
        <v>116373.20000000001</v>
      </c>
      <c r="H35" s="9">
        <v>8153.4000000000005</v>
      </c>
      <c r="I35" s="9">
        <v>11421.900000000001</v>
      </c>
      <c r="J35" s="954">
        <v>17707.2</v>
      </c>
      <c r="K35" s="375"/>
      <c r="L35" s="378"/>
    </row>
    <row r="36" spans="1:12" ht="14.25">
      <c r="A36" s="587">
        <v>336</v>
      </c>
      <c r="B36" s="34" t="s">
        <v>382</v>
      </c>
      <c r="C36" s="9">
        <v>96270</v>
      </c>
      <c r="D36" s="9">
        <v>7620</v>
      </c>
      <c r="E36" s="9">
        <v>13860</v>
      </c>
      <c r="F36" s="9">
        <v>20760</v>
      </c>
      <c r="G36" s="953">
        <v>103008.90000000001</v>
      </c>
      <c r="H36" s="9">
        <v>8153.4000000000005</v>
      </c>
      <c r="I36" s="9">
        <v>15384.600000000002</v>
      </c>
      <c r="J36" s="954">
        <v>24704.399999999998</v>
      </c>
      <c r="K36" s="375"/>
      <c r="L36" s="378"/>
    </row>
    <row r="37" spans="1:12" ht="13.9" customHeight="1">
      <c r="A37" s="587">
        <v>388</v>
      </c>
      <c r="B37" s="34" t="s">
        <v>767</v>
      </c>
      <c r="C37" s="9">
        <v>173850</v>
      </c>
      <c r="D37" s="9">
        <v>7620</v>
      </c>
      <c r="E37" s="9">
        <v>10290</v>
      </c>
      <c r="F37" s="9">
        <v>14880</v>
      </c>
      <c r="G37" s="953">
        <v>186019.5</v>
      </c>
      <c r="H37" s="9">
        <v>8153.4000000000005</v>
      </c>
      <c r="I37" s="9">
        <v>11421.900000000001</v>
      </c>
      <c r="J37" s="954">
        <v>17707.2</v>
      </c>
      <c r="K37" s="375"/>
      <c r="L37" s="378"/>
    </row>
    <row r="38" spans="1:12" ht="13.15" customHeight="1">
      <c r="A38" s="587">
        <v>389</v>
      </c>
      <c r="B38" s="34" t="s">
        <v>768</v>
      </c>
      <c r="C38" s="9">
        <v>96270</v>
      </c>
      <c r="D38" s="9">
        <v>7620</v>
      </c>
      <c r="E38" s="9">
        <v>10290</v>
      </c>
      <c r="F38" s="9">
        <v>14880</v>
      </c>
      <c r="G38" s="953">
        <v>103008.90000000001</v>
      </c>
      <c r="H38" s="9">
        <v>8153.4000000000005</v>
      </c>
      <c r="I38" s="9">
        <v>11421.900000000001</v>
      </c>
      <c r="J38" s="954">
        <v>17707.2</v>
      </c>
      <c r="K38" s="375"/>
      <c r="L38" s="378"/>
    </row>
    <row r="39" spans="1:12" ht="14.25">
      <c r="A39" s="587">
        <v>390</v>
      </c>
      <c r="B39" s="34" t="s">
        <v>769</v>
      </c>
      <c r="C39" s="9">
        <v>96270</v>
      </c>
      <c r="D39" s="9">
        <v>7620</v>
      </c>
      <c r="E39" s="9">
        <v>10290</v>
      </c>
      <c r="F39" s="9">
        <v>14880</v>
      </c>
      <c r="G39" s="953">
        <v>103008.90000000001</v>
      </c>
      <c r="H39" s="9">
        <v>8153.4000000000005</v>
      </c>
      <c r="I39" s="9">
        <v>11421.900000000001</v>
      </c>
      <c r="J39" s="954">
        <v>17707.2</v>
      </c>
      <c r="K39" s="375"/>
      <c r="L39" s="378"/>
    </row>
    <row r="40" spans="1:12" ht="14.25">
      <c r="A40" s="587">
        <v>393</v>
      </c>
      <c r="B40" s="34" t="s">
        <v>417</v>
      </c>
      <c r="C40" s="9">
        <v>157720</v>
      </c>
      <c r="D40" s="9">
        <v>7620</v>
      </c>
      <c r="E40" s="9">
        <v>10290</v>
      </c>
      <c r="F40" s="9">
        <v>14880</v>
      </c>
      <c r="G40" s="953">
        <v>168760.40000000002</v>
      </c>
      <c r="H40" s="9">
        <v>8153.4000000000005</v>
      </c>
      <c r="I40" s="9">
        <v>11421.900000000001</v>
      </c>
      <c r="J40" s="954">
        <v>17707.2</v>
      </c>
      <c r="K40" s="375"/>
      <c r="L40" s="378"/>
    </row>
    <row r="41" spans="1:12" s="483" customFormat="1" ht="14.25">
      <c r="A41" s="587">
        <v>394</v>
      </c>
      <c r="B41" s="34" t="s">
        <v>895</v>
      </c>
      <c r="C41" s="9">
        <v>173850</v>
      </c>
      <c r="D41" s="9">
        <v>7620</v>
      </c>
      <c r="E41" s="9">
        <v>10290</v>
      </c>
      <c r="F41" s="9">
        <v>14880</v>
      </c>
      <c r="G41" s="953">
        <v>186019.5</v>
      </c>
      <c r="H41" s="9">
        <v>8153.4000000000005</v>
      </c>
      <c r="I41" s="9">
        <v>11421.900000000001</v>
      </c>
      <c r="J41" s="954">
        <v>17707.2</v>
      </c>
      <c r="L41" s="378"/>
    </row>
    <row r="42" spans="1:12" s="483" customFormat="1" ht="14.25">
      <c r="A42" s="587">
        <v>395</v>
      </c>
      <c r="B42" s="34" t="s">
        <v>896</v>
      </c>
      <c r="C42" s="9">
        <v>96270</v>
      </c>
      <c r="D42" s="9">
        <v>7620</v>
      </c>
      <c r="E42" s="9">
        <v>10290</v>
      </c>
      <c r="F42" s="9">
        <v>14880</v>
      </c>
      <c r="G42" s="953">
        <v>103008.90000000001</v>
      </c>
      <c r="H42" s="9">
        <v>8153.4000000000005</v>
      </c>
      <c r="I42" s="9">
        <v>11421.900000000001</v>
      </c>
      <c r="J42" s="954">
        <v>17707.2</v>
      </c>
      <c r="L42" s="378"/>
    </row>
    <row r="43" spans="1:12" ht="14.25">
      <c r="A43" s="587">
        <v>1110</v>
      </c>
      <c r="B43" s="34" t="s">
        <v>770</v>
      </c>
      <c r="C43" s="9">
        <v>108760</v>
      </c>
      <c r="D43" s="9">
        <v>7620</v>
      </c>
      <c r="E43" s="9">
        <v>10290</v>
      </c>
      <c r="F43" s="9">
        <v>14880</v>
      </c>
      <c r="G43" s="953">
        <v>116373.20000000001</v>
      </c>
      <c r="H43" s="9">
        <v>8153.4000000000005</v>
      </c>
      <c r="I43" s="9">
        <v>11421.900000000001</v>
      </c>
      <c r="J43" s="954">
        <v>17707.2</v>
      </c>
      <c r="K43" s="375"/>
      <c r="L43" s="378"/>
    </row>
    <row r="44" spans="1:12" ht="14.25">
      <c r="A44" s="587">
        <v>1125</v>
      </c>
      <c r="B44" s="34" t="s">
        <v>51</v>
      </c>
      <c r="C44" s="9">
        <v>96270</v>
      </c>
      <c r="D44" s="9">
        <v>7620</v>
      </c>
      <c r="E44" s="9">
        <v>10290</v>
      </c>
      <c r="F44" s="9">
        <v>14880</v>
      </c>
      <c r="G44" s="953">
        <v>103008.90000000001</v>
      </c>
      <c r="H44" s="9">
        <v>8153.4000000000005</v>
      </c>
      <c r="I44" s="9">
        <v>11421.900000000001</v>
      </c>
      <c r="J44" s="954">
        <v>17707.2</v>
      </c>
      <c r="K44" s="375"/>
      <c r="L44" s="378"/>
    </row>
    <row r="45" spans="1:12" ht="14.25">
      <c r="A45" s="587">
        <v>1130</v>
      </c>
      <c r="B45" s="34" t="s">
        <v>64</v>
      </c>
      <c r="C45" s="9">
        <v>108760</v>
      </c>
      <c r="D45" s="9">
        <v>7620</v>
      </c>
      <c r="E45" s="9">
        <v>10290</v>
      </c>
      <c r="F45" s="9">
        <v>14880</v>
      </c>
      <c r="G45" s="953">
        <v>116373.20000000001</v>
      </c>
      <c r="H45" s="9">
        <v>8153.4000000000005</v>
      </c>
      <c r="I45" s="9">
        <v>11421.900000000001</v>
      </c>
      <c r="J45" s="954">
        <v>17707.2</v>
      </c>
      <c r="K45" s="375"/>
      <c r="L45" s="378"/>
    </row>
    <row r="46" spans="1:12" ht="14.25">
      <c r="A46" s="587">
        <v>1140</v>
      </c>
      <c r="B46" s="34" t="s">
        <v>191</v>
      </c>
      <c r="C46" s="9">
        <v>96270</v>
      </c>
      <c r="D46" s="9">
        <v>7620</v>
      </c>
      <c r="E46" s="9">
        <v>10290</v>
      </c>
      <c r="F46" s="9">
        <v>14880</v>
      </c>
      <c r="G46" s="953">
        <v>103008.90000000001</v>
      </c>
      <c r="H46" s="9">
        <v>8153.4000000000005</v>
      </c>
      <c r="I46" s="9">
        <v>11421.900000000001</v>
      </c>
      <c r="J46" s="954">
        <v>17707.2</v>
      </c>
      <c r="K46" s="375"/>
      <c r="L46" s="378"/>
    </row>
    <row r="47" spans="1:12" ht="14.25">
      <c r="A47" s="587">
        <v>1145</v>
      </c>
      <c r="B47" s="34" t="s">
        <v>290</v>
      </c>
      <c r="C47" s="9">
        <v>86650</v>
      </c>
      <c r="D47" s="9">
        <v>7620</v>
      </c>
      <c r="E47" s="9">
        <v>10290</v>
      </c>
      <c r="F47" s="9">
        <v>14880</v>
      </c>
      <c r="G47" s="953">
        <v>92715.5</v>
      </c>
      <c r="H47" s="9">
        <v>8153.4000000000005</v>
      </c>
      <c r="I47" s="9">
        <v>11421.900000000001</v>
      </c>
      <c r="J47" s="954">
        <v>17707.2</v>
      </c>
      <c r="K47" s="375"/>
      <c r="L47" s="378"/>
    </row>
    <row r="48" spans="1:12" ht="14.25">
      <c r="A48" s="587">
        <v>1155</v>
      </c>
      <c r="B48" s="34" t="s">
        <v>208</v>
      </c>
      <c r="C48" s="9">
        <v>120910</v>
      </c>
      <c r="D48" s="9">
        <v>7620</v>
      </c>
      <c r="E48" s="9">
        <v>10290</v>
      </c>
      <c r="F48" s="9">
        <v>14880</v>
      </c>
      <c r="G48" s="953">
        <v>129373.70000000001</v>
      </c>
      <c r="H48" s="9">
        <v>8153.4000000000005</v>
      </c>
      <c r="I48" s="9">
        <v>11421.900000000001</v>
      </c>
      <c r="J48" s="954">
        <v>17707.2</v>
      </c>
      <c r="K48" s="375"/>
      <c r="L48" s="378"/>
    </row>
    <row r="49" spans="1:12" ht="14.25">
      <c r="A49" s="587">
        <v>1160</v>
      </c>
      <c r="B49" s="34" t="s">
        <v>65</v>
      </c>
      <c r="C49" s="9">
        <v>120910</v>
      </c>
      <c r="D49" s="9">
        <v>7620</v>
      </c>
      <c r="E49" s="9">
        <v>10290</v>
      </c>
      <c r="F49" s="9">
        <v>14880</v>
      </c>
      <c r="G49" s="953">
        <v>129373.70000000001</v>
      </c>
      <c r="H49" s="9">
        <v>8153.4000000000005</v>
      </c>
      <c r="I49" s="9">
        <v>11421.900000000001</v>
      </c>
      <c r="J49" s="954">
        <v>17707.2</v>
      </c>
      <c r="K49" s="375"/>
      <c r="L49" s="378"/>
    </row>
    <row r="50" spans="1:12" ht="14.25">
      <c r="A50" s="587">
        <v>1170</v>
      </c>
      <c r="B50" s="34" t="s">
        <v>771</v>
      </c>
      <c r="C50" s="9">
        <v>86650</v>
      </c>
      <c r="D50" s="9">
        <v>7620</v>
      </c>
      <c r="E50" s="9">
        <v>10290</v>
      </c>
      <c r="F50" s="9">
        <v>14880</v>
      </c>
      <c r="G50" s="953">
        <v>92715.5</v>
      </c>
      <c r="H50" s="9">
        <v>8153.4000000000005</v>
      </c>
      <c r="I50" s="9">
        <v>11421.900000000001</v>
      </c>
      <c r="J50" s="954">
        <v>17707.2</v>
      </c>
      <c r="K50" s="375"/>
      <c r="L50" s="378"/>
    </row>
    <row r="51" spans="1:12" ht="14.25">
      <c r="A51" s="587">
        <v>1180</v>
      </c>
      <c r="B51" s="34" t="s">
        <v>205</v>
      </c>
      <c r="C51" s="9">
        <v>96270</v>
      </c>
      <c r="D51" s="9">
        <v>7620</v>
      </c>
      <c r="E51" s="9">
        <v>10290</v>
      </c>
      <c r="F51" s="9">
        <v>14880</v>
      </c>
      <c r="G51" s="953">
        <v>103008.90000000001</v>
      </c>
      <c r="H51" s="9">
        <v>8153.4000000000005</v>
      </c>
      <c r="I51" s="9">
        <v>11421.900000000001</v>
      </c>
      <c r="J51" s="954">
        <v>17707.2</v>
      </c>
      <c r="K51" s="375"/>
      <c r="L51" s="378"/>
    </row>
    <row r="52" spans="1:12" ht="14.25">
      <c r="A52" s="587">
        <v>1190</v>
      </c>
      <c r="B52" s="34" t="s">
        <v>772</v>
      </c>
      <c r="C52" s="9">
        <v>108760</v>
      </c>
      <c r="D52" s="9">
        <v>7620</v>
      </c>
      <c r="E52" s="9">
        <v>10290</v>
      </c>
      <c r="F52" s="9">
        <v>14880</v>
      </c>
      <c r="G52" s="953">
        <v>116373.20000000001</v>
      </c>
      <c r="H52" s="9">
        <v>8153.4000000000005</v>
      </c>
      <c r="I52" s="9">
        <v>11421.900000000001</v>
      </c>
      <c r="J52" s="954">
        <v>17707.2</v>
      </c>
      <c r="K52" s="375"/>
      <c r="L52" s="378"/>
    </row>
    <row r="53" spans="1:12" ht="14.25">
      <c r="A53" s="587">
        <v>1195</v>
      </c>
      <c r="B53" s="34" t="s">
        <v>773</v>
      </c>
      <c r="C53" s="9">
        <v>108760</v>
      </c>
      <c r="D53" s="9">
        <v>7620</v>
      </c>
      <c r="E53" s="9">
        <v>10290</v>
      </c>
      <c r="F53" s="9">
        <v>14880</v>
      </c>
      <c r="G53" s="953">
        <v>116373.20000000001</v>
      </c>
      <c r="H53" s="9">
        <v>8153.4000000000005</v>
      </c>
      <c r="I53" s="9">
        <v>11421.900000000001</v>
      </c>
      <c r="J53" s="954">
        <v>17707.2</v>
      </c>
      <c r="K53" s="375"/>
      <c r="L53" s="378"/>
    </row>
    <row r="54" spans="1:12" ht="14.25">
      <c r="A54" s="587">
        <v>1205</v>
      </c>
      <c r="B54" s="34" t="s">
        <v>16</v>
      </c>
      <c r="C54" s="9">
        <v>86650</v>
      </c>
      <c r="D54" s="9">
        <v>7620</v>
      </c>
      <c r="E54" s="9">
        <v>10290</v>
      </c>
      <c r="F54" s="9">
        <v>14880</v>
      </c>
      <c r="G54" s="953">
        <v>92715.5</v>
      </c>
      <c r="H54" s="9">
        <v>8153.4000000000005</v>
      </c>
      <c r="I54" s="9">
        <v>11421.900000000001</v>
      </c>
      <c r="J54" s="954">
        <v>17707.2</v>
      </c>
      <c r="K54" s="375"/>
      <c r="L54" s="378"/>
    </row>
    <row r="55" spans="1:12" ht="14.25">
      <c r="A55" s="587">
        <v>1210</v>
      </c>
      <c r="B55" s="34" t="s">
        <v>18</v>
      </c>
      <c r="C55" s="9">
        <v>86650</v>
      </c>
      <c r="D55" s="9">
        <v>7620</v>
      </c>
      <c r="E55" s="9">
        <v>10290</v>
      </c>
      <c r="F55" s="9">
        <v>14880</v>
      </c>
      <c r="G55" s="953">
        <v>92715.5</v>
      </c>
      <c r="H55" s="9">
        <v>8153.4000000000005</v>
      </c>
      <c r="I55" s="9">
        <v>11421.900000000001</v>
      </c>
      <c r="J55" s="954">
        <v>17707.2</v>
      </c>
      <c r="K55" s="375"/>
      <c r="L55" s="378"/>
    </row>
    <row r="56" spans="1:12" ht="14.25">
      <c r="A56" s="587">
        <v>1220</v>
      </c>
      <c r="B56" s="34" t="s">
        <v>15</v>
      </c>
      <c r="C56" s="9">
        <v>86650</v>
      </c>
      <c r="D56" s="9">
        <v>7620</v>
      </c>
      <c r="E56" s="9">
        <v>10290</v>
      </c>
      <c r="F56" s="9">
        <v>14880</v>
      </c>
      <c r="G56" s="953">
        <v>92715.5</v>
      </c>
      <c r="H56" s="9">
        <v>8153.4000000000005</v>
      </c>
      <c r="I56" s="9">
        <v>11421.900000000001</v>
      </c>
      <c r="J56" s="954">
        <v>17707.2</v>
      </c>
      <c r="K56" s="375"/>
      <c r="L56" s="378"/>
    </row>
    <row r="57" spans="1:12" ht="14.25">
      <c r="A57" s="587">
        <v>1235</v>
      </c>
      <c r="B57" s="34" t="s">
        <v>215</v>
      </c>
      <c r="C57" s="9">
        <v>86650</v>
      </c>
      <c r="D57" s="9">
        <v>7620</v>
      </c>
      <c r="E57" s="9">
        <v>12150</v>
      </c>
      <c r="F57" s="9">
        <v>20760</v>
      </c>
      <c r="G57" s="953">
        <v>92715.5</v>
      </c>
      <c r="H57" s="9">
        <v>8153.4000000000005</v>
      </c>
      <c r="I57" s="9">
        <v>13486.500000000002</v>
      </c>
      <c r="J57" s="954">
        <v>24704.399999999998</v>
      </c>
      <c r="K57" s="375"/>
      <c r="L57" s="378"/>
    </row>
    <row r="58" spans="1:12" ht="14.25">
      <c r="A58" s="587">
        <v>1250</v>
      </c>
      <c r="B58" s="34" t="s">
        <v>774</v>
      </c>
      <c r="C58" s="9">
        <v>96270</v>
      </c>
      <c r="D58" s="9">
        <v>7620</v>
      </c>
      <c r="E58" s="9">
        <v>10290</v>
      </c>
      <c r="F58" s="9">
        <v>14880</v>
      </c>
      <c r="G58" s="953">
        <v>103008.90000000001</v>
      </c>
      <c r="H58" s="9">
        <v>8153.4000000000005</v>
      </c>
      <c r="I58" s="9">
        <v>11421.900000000001</v>
      </c>
      <c r="J58" s="954">
        <v>17707.2</v>
      </c>
      <c r="K58" s="375"/>
      <c r="L58" s="378"/>
    </row>
    <row r="59" spans="1:12" ht="14.25">
      <c r="A59" s="587">
        <v>1254</v>
      </c>
      <c r="B59" s="34" t="s">
        <v>775</v>
      </c>
      <c r="C59" s="9">
        <v>173850</v>
      </c>
      <c r="D59" s="9">
        <v>7620</v>
      </c>
      <c r="E59" s="9">
        <v>10290</v>
      </c>
      <c r="F59" s="9">
        <v>14880</v>
      </c>
      <c r="G59" s="953">
        <v>186019.5</v>
      </c>
      <c r="H59" s="9">
        <v>8153.4000000000005</v>
      </c>
      <c r="I59" s="9">
        <v>11421.900000000001</v>
      </c>
      <c r="J59" s="954">
        <v>17707.2</v>
      </c>
      <c r="K59" s="375"/>
      <c r="L59" s="378"/>
    </row>
    <row r="60" spans="1:12" ht="14.25">
      <c r="A60" s="587">
        <v>1255</v>
      </c>
      <c r="B60" s="34" t="s">
        <v>776</v>
      </c>
      <c r="C60" s="9">
        <v>129860</v>
      </c>
      <c r="D60" s="9">
        <v>7620</v>
      </c>
      <c r="E60" s="9">
        <v>10290</v>
      </c>
      <c r="F60" s="9">
        <v>14880</v>
      </c>
      <c r="G60" s="953">
        <v>138950.20000000001</v>
      </c>
      <c r="H60" s="9">
        <v>8153.4000000000005</v>
      </c>
      <c r="I60" s="9">
        <v>11421.900000000001</v>
      </c>
      <c r="J60" s="954">
        <v>17707.2</v>
      </c>
      <c r="K60" s="375"/>
      <c r="L60" s="378"/>
    </row>
    <row r="61" spans="1:12" ht="14.25">
      <c r="A61" s="587">
        <v>1260</v>
      </c>
      <c r="B61" s="34" t="s">
        <v>777</v>
      </c>
      <c r="C61" s="9">
        <v>73720</v>
      </c>
      <c r="D61" s="9">
        <v>7620</v>
      </c>
      <c r="E61" s="9">
        <v>10290</v>
      </c>
      <c r="F61" s="9">
        <v>14880</v>
      </c>
      <c r="G61" s="953">
        <v>78880.400000000009</v>
      </c>
      <c r="H61" s="9">
        <v>8153.4000000000005</v>
      </c>
      <c r="I61" s="9">
        <v>11421.900000000001</v>
      </c>
      <c r="J61" s="954">
        <v>17707.2</v>
      </c>
      <c r="K61" s="375"/>
      <c r="L61" s="378"/>
    </row>
    <row r="62" spans="1:12" ht="14.25">
      <c r="A62" s="587">
        <v>1270</v>
      </c>
      <c r="B62" s="34" t="s">
        <v>778</v>
      </c>
      <c r="C62" s="9">
        <v>120910</v>
      </c>
      <c r="D62" s="9">
        <v>7620</v>
      </c>
      <c r="E62" s="9">
        <v>17150</v>
      </c>
      <c r="F62" s="9">
        <v>26240</v>
      </c>
      <c r="G62" s="953">
        <v>129373.70000000001</v>
      </c>
      <c r="H62" s="9">
        <v>8153.4000000000005</v>
      </c>
      <c r="I62" s="9">
        <v>19036.5</v>
      </c>
      <c r="J62" s="954">
        <v>31225.599999999999</v>
      </c>
      <c r="K62" s="375"/>
      <c r="L62" s="378"/>
    </row>
    <row r="63" spans="1:12" ht="14.25">
      <c r="A63" s="587">
        <v>1280</v>
      </c>
      <c r="B63" s="34" t="s">
        <v>446</v>
      </c>
      <c r="C63" s="9">
        <v>73720</v>
      </c>
      <c r="D63" s="9">
        <v>7620</v>
      </c>
      <c r="E63" s="9">
        <v>10290</v>
      </c>
      <c r="F63" s="9">
        <v>14880</v>
      </c>
      <c r="G63" s="953">
        <v>78880.400000000009</v>
      </c>
      <c r="H63" s="9">
        <v>8153.4000000000005</v>
      </c>
      <c r="I63" s="9">
        <v>11421.900000000001</v>
      </c>
      <c r="J63" s="954">
        <v>17707.2</v>
      </c>
      <c r="K63" s="375"/>
      <c r="L63" s="378"/>
    </row>
    <row r="64" spans="1:12" ht="14.25">
      <c r="A64" s="587">
        <v>1290</v>
      </c>
      <c r="B64" s="34" t="s">
        <v>779</v>
      </c>
      <c r="C64" s="9">
        <v>73720</v>
      </c>
      <c r="D64" s="9">
        <v>7620</v>
      </c>
      <c r="E64" s="9">
        <v>10290</v>
      </c>
      <c r="F64" s="9">
        <v>14880</v>
      </c>
      <c r="G64" s="953">
        <v>78880.400000000009</v>
      </c>
      <c r="H64" s="9">
        <v>8153.4000000000005</v>
      </c>
      <c r="I64" s="9">
        <v>11421.900000000001</v>
      </c>
      <c r="J64" s="954">
        <v>17707.2</v>
      </c>
      <c r="K64" s="375"/>
      <c r="L64" s="378"/>
    </row>
    <row r="65" spans="1:12" ht="14.25">
      <c r="A65" s="587">
        <v>1300</v>
      </c>
      <c r="B65" s="34" t="s">
        <v>780</v>
      </c>
      <c r="C65" s="9">
        <v>96270</v>
      </c>
      <c r="D65" s="9">
        <v>7620</v>
      </c>
      <c r="E65" s="9">
        <v>10290</v>
      </c>
      <c r="F65" s="9">
        <v>14880</v>
      </c>
      <c r="G65" s="953">
        <v>103008.90000000001</v>
      </c>
      <c r="H65" s="9">
        <v>8153.4000000000005</v>
      </c>
      <c r="I65" s="9">
        <v>11421.900000000001</v>
      </c>
      <c r="J65" s="954">
        <v>17707.2</v>
      </c>
      <c r="K65" s="375"/>
      <c r="L65" s="378"/>
    </row>
    <row r="66" spans="1:12" ht="14.25">
      <c r="A66" s="587">
        <v>1315</v>
      </c>
      <c r="B66" s="34" t="s">
        <v>206</v>
      </c>
      <c r="C66" s="9">
        <v>108760</v>
      </c>
      <c r="D66" s="9">
        <v>7620</v>
      </c>
      <c r="E66" s="9">
        <v>12150</v>
      </c>
      <c r="F66" s="9">
        <v>20760</v>
      </c>
      <c r="G66" s="953">
        <v>116373.20000000001</v>
      </c>
      <c r="H66" s="9">
        <v>8153.4000000000005</v>
      </c>
      <c r="I66" s="9">
        <v>13486.500000000002</v>
      </c>
      <c r="J66" s="954">
        <v>24704.399999999998</v>
      </c>
      <c r="K66" s="375"/>
      <c r="L66" s="378"/>
    </row>
    <row r="67" spans="1:12" ht="14.25">
      <c r="A67" s="587">
        <v>1325</v>
      </c>
      <c r="B67" s="34" t="s">
        <v>50</v>
      </c>
      <c r="C67" s="9">
        <v>96270</v>
      </c>
      <c r="D67" s="9">
        <v>7620</v>
      </c>
      <c r="E67" s="9">
        <v>10290</v>
      </c>
      <c r="F67" s="9">
        <v>14880</v>
      </c>
      <c r="G67" s="953">
        <v>103008.90000000001</v>
      </c>
      <c r="H67" s="9">
        <v>8153.4000000000005</v>
      </c>
      <c r="I67" s="9">
        <v>11421.900000000001</v>
      </c>
      <c r="J67" s="954">
        <v>17707.2</v>
      </c>
      <c r="K67" s="375"/>
      <c r="L67" s="378"/>
    </row>
    <row r="68" spans="1:12" ht="14.25">
      <c r="A68" s="587">
        <v>1335</v>
      </c>
      <c r="B68" s="34" t="s">
        <v>20</v>
      </c>
      <c r="C68" s="9">
        <v>96270</v>
      </c>
      <c r="D68" s="9">
        <v>7620</v>
      </c>
      <c r="E68" s="9">
        <v>10290</v>
      </c>
      <c r="F68" s="9">
        <v>14880</v>
      </c>
      <c r="G68" s="953">
        <v>103008.90000000001</v>
      </c>
      <c r="H68" s="9">
        <v>8153.4000000000005</v>
      </c>
      <c r="I68" s="9">
        <v>11421.900000000001</v>
      </c>
      <c r="J68" s="954">
        <v>17707.2</v>
      </c>
      <c r="K68" s="375"/>
      <c r="L68" s="378"/>
    </row>
    <row r="69" spans="1:12" ht="14.25">
      <c r="A69" s="587">
        <v>1340</v>
      </c>
      <c r="B69" s="34" t="s">
        <v>221</v>
      </c>
      <c r="C69" s="9">
        <v>96270</v>
      </c>
      <c r="D69" s="9">
        <v>7620</v>
      </c>
      <c r="E69" s="9">
        <v>13860</v>
      </c>
      <c r="F69" s="9">
        <v>20760</v>
      </c>
      <c r="G69" s="953">
        <v>103008.90000000001</v>
      </c>
      <c r="H69" s="9">
        <v>8153.4000000000005</v>
      </c>
      <c r="I69" s="9">
        <v>15384.600000000002</v>
      </c>
      <c r="J69" s="954">
        <v>24704.399999999998</v>
      </c>
      <c r="K69" s="375"/>
      <c r="L69" s="378"/>
    </row>
    <row r="70" spans="1:12" ht="14.25">
      <c r="A70" s="587">
        <v>1350</v>
      </c>
      <c r="B70" s="34" t="s">
        <v>23</v>
      </c>
      <c r="C70" s="9">
        <v>96270</v>
      </c>
      <c r="D70" s="9">
        <v>7620</v>
      </c>
      <c r="E70" s="9">
        <v>10290</v>
      </c>
      <c r="F70" s="9">
        <v>12860</v>
      </c>
      <c r="G70" s="953">
        <v>103008.90000000001</v>
      </c>
      <c r="H70" s="9">
        <v>8153.4000000000005</v>
      </c>
      <c r="I70" s="9">
        <v>11421.900000000001</v>
      </c>
      <c r="J70" s="954">
        <v>15303.4</v>
      </c>
      <c r="K70" s="375"/>
      <c r="L70" s="378"/>
    </row>
    <row r="71" spans="1:12" ht="14.25">
      <c r="A71" s="587">
        <v>1355</v>
      </c>
      <c r="B71" s="34" t="s">
        <v>287</v>
      </c>
      <c r="C71" s="9">
        <v>86650</v>
      </c>
      <c r="D71" s="9">
        <v>7620</v>
      </c>
      <c r="E71" s="9">
        <v>10290</v>
      </c>
      <c r="F71" s="9">
        <v>14880</v>
      </c>
      <c r="G71" s="953">
        <v>92715.5</v>
      </c>
      <c r="H71" s="9">
        <v>8153.4000000000005</v>
      </c>
      <c r="I71" s="9">
        <v>11421.900000000001</v>
      </c>
      <c r="J71" s="954">
        <v>17707.2</v>
      </c>
      <c r="K71" s="375"/>
      <c r="L71" s="378"/>
    </row>
    <row r="72" spans="1:12" ht="14.25">
      <c r="A72" s="587">
        <v>1360</v>
      </c>
      <c r="B72" s="34" t="s">
        <v>781</v>
      </c>
      <c r="C72" s="9">
        <v>86650</v>
      </c>
      <c r="D72" s="9">
        <v>7620</v>
      </c>
      <c r="E72" s="9">
        <v>10290</v>
      </c>
      <c r="F72" s="9">
        <v>14880</v>
      </c>
      <c r="G72" s="953">
        <v>92715.5</v>
      </c>
      <c r="H72" s="9">
        <v>8153.4000000000005</v>
      </c>
      <c r="I72" s="9">
        <v>11421.900000000001</v>
      </c>
      <c r="J72" s="954">
        <v>17707.2</v>
      </c>
      <c r="K72" s="375"/>
      <c r="L72" s="378"/>
    </row>
    <row r="73" spans="1:12" ht="14.25">
      <c r="A73" s="587">
        <v>1370</v>
      </c>
      <c r="B73" s="34" t="s">
        <v>220</v>
      </c>
      <c r="C73" s="9">
        <v>86650</v>
      </c>
      <c r="D73" s="9">
        <v>7620</v>
      </c>
      <c r="E73" s="9">
        <v>10290</v>
      </c>
      <c r="F73" s="9">
        <v>14880</v>
      </c>
      <c r="G73" s="953">
        <v>92715.5</v>
      </c>
      <c r="H73" s="9">
        <v>8153.4000000000005</v>
      </c>
      <c r="I73" s="9">
        <v>11421.900000000001</v>
      </c>
      <c r="J73" s="954">
        <v>17707.2</v>
      </c>
      <c r="K73" s="375"/>
      <c r="L73" s="378"/>
    </row>
    <row r="74" spans="1:12" ht="14.25">
      <c r="A74" s="587">
        <v>1380</v>
      </c>
      <c r="B74" s="34" t="s">
        <v>228</v>
      </c>
      <c r="C74" s="9">
        <v>108760</v>
      </c>
      <c r="D74" s="9">
        <v>7620</v>
      </c>
      <c r="E74" s="9">
        <v>10290</v>
      </c>
      <c r="F74" s="9">
        <v>12860</v>
      </c>
      <c r="G74" s="953">
        <v>116373.20000000001</v>
      </c>
      <c r="H74" s="9">
        <v>8153.4000000000005</v>
      </c>
      <c r="I74" s="9">
        <v>11421.900000000001</v>
      </c>
      <c r="J74" s="954">
        <v>15303.4</v>
      </c>
      <c r="K74" s="375"/>
      <c r="L74" s="378"/>
    </row>
    <row r="75" spans="1:12" ht="14.25">
      <c r="A75" s="587">
        <v>1390</v>
      </c>
      <c r="B75" s="34" t="s">
        <v>67</v>
      </c>
      <c r="C75" s="9">
        <v>86650</v>
      </c>
      <c r="D75" s="9">
        <v>7620</v>
      </c>
      <c r="E75" s="9">
        <v>10290</v>
      </c>
      <c r="F75" s="9">
        <v>14880</v>
      </c>
      <c r="G75" s="953">
        <v>92715.5</v>
      </c>
      <c r="H75" s="9">
        <v>8153.4000000000005</v>
      </c>
      <c r="I75" s="9">
        <v>11421.900000000001</v>
      </c>
      <c r="J75" s="954">
        <v>17707.2</v>
      </c>
      <c r="K75" s="375"/>
      <c r="L75" s="378"/>
    </row>
    <row r="76" spans="1:12" ht="14.25">
      <c r="A76" s="587">
        <v>1405</v>
      </c>
      <c r="B76" s="34" t="s">
        <v>218</v>
      </c>
      <c r="C76" s="9">
        <v>108760</v>
      </c>
      <c r="D76" s="9">
        <v>7620</v>
      </c>
      <c r="E76" s="9">
        <v>10290</v>
      </c>
      <c r="F76" s="9">
        <v>14880</v>
      </c>
      <c r="G76" s="953">
        <v>116373.20000000001</v>
      </c>
      <c r="H76" s="9">
        <v>8153.4000000000005</v>
      </c>
      <c r="I76" s="9">
        <v>11421.900000000001</v>
      </c>
      <c r="J76" s="954">
        <v>17707.2</v>
      </c>
      <c r="K76" s="375"/>
      <c r="L76" s="378"/>
    </row>
    <row r="77" spans="1:12" ht="14.25">
      <c r="A77" s="587">
        <v>1410</v>
      </c>
      <c r="B77" s="34" t="s">
        <v>782</v>
      </c>
      <c r="C77" s="9">
        <v>96270</v>
      </c>
      <c r="D77" s="9">
        <v>7620</v>
      </c>
      <c r="E77" s="9">
        <v>10290</v>
      </c>
      <c r="F77" s="9">
        <v>14880</v>
      </c>
      <c r="G77" s="953">
        <v>103008.90000000001</v>
      </c>
      <c r="H77" s="9">
        <v>8153.4000000000005</v>
      </c>
      <c r="I77" s="9">
        <v>11421.900000000001</v>
      </c>
      <c r="J77" s="954">
        <v>17707.2</v>
      </c>
      <c r="K77" s="375"/>
      <c r="L77" s="378"/>
    </row>
    <row r="78" spans="1:12" ht="14.25">
      <c r="A78" s="587">
        <v>1411</v>
      </c>
      <c r="B78" s="34" t="s">
        <v>469</v>
      </c>
      <c r="C78" s="9">
        <v>96270</v>
      </c>
      <c r="D78" s="9">
        <v>7620</v>
      </c>
      <c r="E78" s="9">
        <v>10290</v>
      </c>
      <c r="F78" s="9">
        <v>14880</v>
      </c>
      <c r="G78" s="953">
        <v>103008.90000000001</v>
      </c>
      <c r="H78" s="9">
        <v>8153.4000000000005</v>
      </c>
      <c r="I78" s="9">
        <v>11421.900000000001</v>
      </c>
      <c r="J78" s="954">
        <v>17707.2</v>
      </c>
      <c r="K78" s="375"/>
      <c r="L78" s="378"/>
    </row>
    <row r="79" spans="1:12" ht="14.25">
      <c r="A79" s="587">
        <v>1412</v>
      </c>
      <c r="B79" s="34" t="s">
        <v>470</v>
      </c>
      <c r="C79" s="9">
        <v>96270</v>
      </c>
      <c r="D79" s="9">
        <v>7620</v>
      </c>
      <c r="E79" s="9">
        <v>10290</v>
      </c>
      <c r="F79" s="9">
        <v>14880</v>
      </c>
      <c r="G79" s="953">
        <v>103008.90000000001</v>
      </c>
      <c r="H79" s="9">
        <v>8153.4000000000005</v>
      </c>
      <c r="I79" s="9">
        <v>11421.900000000001</v>
      </c>
      <c r="J79" s="954">
        <v>17707.2</v>
      </c>
      <c r="K79" s="375"/>
      <c r="L79" s="378"/>
    </row>
    <row r="80" spans="1:12" ht="14.25">
      <c r="A80" s="587">
        <v>1415</v>
      </c>
      <c r="B80" s="34" t="s">
        <v>783</v>
      </c>
      <c r="C80" s="9">
        <v>96270</v>
      </c>
      <c r="D80" s="9">
        <v>7620</v>
      </c>
      <c r="E80" s="9">
        <v>10290</v>
      </c>
      <c r="F80" s="9">
        <v>14880</v>
      </c>
      <c r="G80" s="953">
        <v>103008.90000000001</v>
      </c>
      <c r="H80" s="9">
        <v>8153.4000000000005</v>
      </c>
      <c r="I80" s="9">
        <v>11421.900000000001</v>
      </c>
      <c r="J80" s="954">
        <v>17707.2</v>
      </c>
      <c r="K80" s="375"/>
      <c r="L80" s="378"/>
    </row>
    <row r="81" spans="1:12" ht="14.25">
      <c r="A81" s="587">
        <v>1420</v>
      </c>
      <c r="B81" s="34" t="s">
        <v>784</v>
      </c>
      <c r="C81" s="9">
        <v>96270</v>
      </c>
      <c r="D81" s="9">
        <v>7620</v>
      </c>
      <c r="E81" s="9">
        <v>10290</v>
      </c>
      <c r="F81" s="9">
        <v>14880</v>
      </c>
      <c r="G81" s="953">
        <v>103008.90000000001</v>
      </c>
      <c r="H81" s="9">
        <v>8153.4000000000005</v>
      </c>
      <c r="I81" s="9">
        <v>11421.900000000001</v>
      </c>
      <c r="J81" s="954">
        <v>17707.2</v>
      </c>
      <c r="K81" s="375"/>
      <c r="L81" s="378"/>
    </row>
    <row r="82" spans="1:12" ht="14.25">
      <c r="A82" s="587">
        <v>1425</v>
      </c>
      <c r="B82" s="34" t="s">
        <v>24</v>
      </c>
      <c r="C82" s="9">
        <v>96270</v>
      </c>
      <c r="D82" s="9">
        <v>7620</v>
      </c>
      <c r="E82" s="9">
        <v>10290</v>
      </c>
      <c r="F82" s="9">
        <v>14880</v>
      </c>
      <c r="G82" s="953">
        <v>103008.90000000001</v>
      </c>
      <c r="H82" s="9">
        <v>8153.4000000000005</v>
      </c>
      <c r="I82" s="9">
        <v>11421.900000000001</v>
      </c>
      <c r="J82" s="954">
        <v>17707.2</v>
      </c>
      <c r="K82" s="375"/>
      <c r="L82" s="378"/>
    </row>
    <row r="83" spans="1:12" ht="14.25">
      <c r="A83" s="587">
        <v>1430</v>
      </c>
      <c r="B83" s="34" t="s">
        <v>17</v>
      </c>
      <c r="C83" s="9">
        <v>86650</v>
      </c>
      <c r="D83" s="9">
        <v>7620</v>
      </c>
      <c r="E83" s="9">
        <v>10290</v>
      </c>
      <c r="F83" s="9">
        <v>14880</v>
      </c>
      <c r="G83" s="953">
        <v>92715.5</v>
      </c>
      <c r="H83" s="9">
        <v>8153.4000000000005</v>
      </c>
      <c r="I83" s="9">
        <v>11421.900000000001</v>
      </c>
      <c r="J83" s="954">
        <v>17707.2</v>
      </c>
      <c r="K83" s="375"/>
      <c r="L83" s="378"/>
    </row>
    <row r="84" spans="1:12" ht="14.25">
      <c r="A84" s="587">
        <v>1435</v>
      </c>
      <c r="B84" s="34" t="s">
        <v>785</v>
      </c>
      <c r="C84" s="9">
        <v>96270</v>
      </c>
      <c r="D84" s="9">
        <v>7620</v>
      </c>
      <c r="E84" s="9">
        <v>10290</v>
      </c>
      <c r="F84" s="9">
        <v>14880</v>
      </c>
      <c r="G84" s="953">
        <v>103008.90000000001</v>
      </c>
      <c r="H84" s="9">
        <v>8153.4000000000005</v>
      </c>
      <c r="I84" s="9">
        <v>11421.900000000001</v>
      </c>
      <c r="J84" s="954">
        <v>17707.2</v>
      </c>
      <c r="K84" s="375"/>
      <c r="L84" s="378"/>
    </row>
    <row r="85" spans="1:12" ht="14.25">
      <c r="A85" s="587">
        <v>1440</v>
      </c>
      <c r="B85" s="34" t="s">
        <v>219</v>
      </c>
      <c r="C85" s="9">
        <v>86650</v>
      </c>
      <c r="D85" s="9">
        <v>7620</v>
      </c>
      <c r="E85" s="9">
        <v>13860</v>
      </c>
      <c r="F85" s="9">
        <v>20760</v>
      </c>
      <c r="G85" s="953">
        <v>92715.5</v>
      </c>
      <c r="H85" s="9">
        <v>8153.4000000000005</v>
      </c>
      <c r="I85" s="9">
        <v>15384.600000000002</v>
      </c>
      <c r="J85" s="954">
        <v>24704.399999999998</v>
      </c>
      <c r="K85" s="375"/>
      <c r="L85" s="378"/>
    </row>
    <row r="86" spans="1:12" ht="14.25">
      <c r="A86" s="587">
        <v>1445</v>
      </c>
      <c r="B86" s="34" t="s">
        <v>63</v>
      </c>
      <c r="C86" s="9">
        <v>86650</v>
      </c>
      <c r="D86" s="9">
        <v>7620</v>
      </c>
      <c r="E86" s="9">
        <v>10290</v>
      </c>
      <c r="F86" s="9">
        <v>14880</v>
      </c>
      <c r="G86" s="953">
        <v>92715.5</v>
      </c>
      <c r="H86" s="9">
        <v>8153.4000000000005</v>
      </c>
      <c r="I86" s="9">
        <v>11421.900000000001</v>
      </c>
      <c r="J86" s="954">
        <v>17707.2</v>
      </c>
      <c r="K86" s="375"/>
      <c r="L86" s="378"/>
    </row>
    <row r="87" spans="1:12" ht="14.25">
      <c r="A87" s="587">
        <v>1450</v>
      </c>
      <c r="B87" s="34" t="s">
        <v>22</v>
      </c>
      <c r="C87" s="9">
        <v>86650</v>
      </c>
      <c r="D87" s="9">
        <v>7620</v>
      </c>
      <c r="E87" s="9">
        <v>10290</v>
      </c>
      <c r="F87" s="9">
        <v>14880</v>
      </c>
      <c r="G87" s="953">
        <v>92715.5</v>
      </c>
      <c r="H87" s="9">
        <v>8153.4000000000005</v>
      </c>
      <c r="I87" s="9">
        <v>11421.900000000001</v>
      </c>
      <c r="J87" s="954">
        <v>17707.2</v>
      </c>
      <c r="K87" s="375"/>
      <c r="L87" s="378"/>
    </row>
    <row r="88" spans="1:12" ht="14.25">
      <c r="A88" s="587">
        <v>1455</v>
      </c>
      <c r="B88" s="34" t="s">
        <v>285</v>
      </c>
      <c r="C88" s="9">
        <v>86650</v>
      </c>
      <c r="D88" s="9">
        <v>7620</v>
      </c>
      <c r="E88" s="9">
        <v>10290</v>
      </c>
      <c r="F88" s="9">
        <v>14880</v>
      </c>
      <c r="G88" s="953">
        <v>92715.5</v>
      </c>
      <c r="H88" s="9">
        <v>8153.4000000000005</v>
      </c>
      <c r="I88" s="9">
        <v>11421.900000000001</v>
      </c>
      <c r="J88" s="954">
        <v>17707.2</v>
      </c>
      <c r="K88" s="375"/>
      <c r="L88" s="378"/>
    </row>
    <row r="89" spans="1:12" ht="14.25">
      <c r="A89" s="587">
        <v>1460</v>
      </c>
      <c r="B89" s="34" t="s">
        <v>416</v>
      </c>
      <c r="C89" s="9">
        <v>96270</v>
      </c>
      <c r="D89" s="9">
        <v>7620</v>
      </c>
      <c r="E89" s="9">
        <v>15610</v>
      </c>
      <c r="F89" s="9">
        <v>26240</v>
      </c>
      <c r="G89" s="953">
        <v>103008.90000000001</v>
      </c>
      <c r="H89" s="9">
        <v>8153.4000000000005</v>
      </c>
      <c r="I89" s="9">
        <v>17327.100000000002</v>
      </c>
      <c r="J89" s="954">
        <v>31225.599999999999</v>
      </c>
      <c r="K89" s="375"/>
      <c r="L89" s="378"/>
    </row>
    <row r="90" spans="1:12" ht="14.25">
      <c r="A90" s="587">
        <v>1465</v>
      </c>
      <c r="B90" s="34" t="s">
        <v>786</v>
      </c>
      <c r="C90" s="9">
        <v>96270</v>
      </c>
      <c r="D90" s="9">
        <v>7620</v>
      </c>
      <c r="E90" s="9">
        <v>10290</v>
      </c>
      <c r="F90" s="9">
        <v>20760</v>
      </c>
      <c r="G90" s="953">
        <v>103008.90000000001</v>
      </c>
      <c r="H90" s="9">
        <v>8153.4000000000005</v>
      </c>
      <c r="I90" s="9">
        <v>11421.900000000001</v>
      </c>
      <c r="J90" s="954">
        <v>24704.399999999998</v>
      </c>
      <c r="K90" s="375"/>
      <c r="L90" s="378"/>
    </row>
    <row r="91" spans="1:12" ht="14.25">
      <c r="A91" s="587">
        <v>1470</v>
      </c>
      <c r="B91" s="34" t="s">
        <v>136</v>
      </c>
      <c r="C91" s="9">
        <v>86650</v>
      </c>
      <c r="D91" s="9">
        <v>7620</v>
      </c>
      <c r="E91" s="9">
        <v>17150</v>
      </c>
      <c r="F91" s="9">
        <v>33160</v>
      </c>
      <c r="G91" s="953">
        <v>92715.5</v>
      </c>
      <c r="H91" s="9">
        <v>8153.4000000000005</v>
      </c>
      <c r="I91" s="9">
        <v>19036.5</v>
      </c>
      <c r="J91" s="954">
        <v>39460.400000000001</v>
      </c>
      <c r="K91" s="375"/>
      <c r="L91" s="378"/>
    </row>
    <row r="92" spans="1:12" ht="14.25">
      <c r="A92" s="587">
        <v>1495</v>
      </c>
      <c r="B92" s="34" t="s">
        <v>289</v>
      </c>
      <c r="C92" s="9">
        <v>108760</v>
      </c>
      <c r="D92" s="9">
        <v>7620</v>
      </c>
      <c r="E92" s="9">
        <v>10290</v>
      </c>
      <c r="F92" s="9">
        <v>20760</v>
      </c>
      <c r="G92" s="953">
        <v>116373.20000000001</v>
      </c>
      <c r="H92" s="9">
        <v>8153.4000000000005</v>
      </c>
      <c r="I92" s="9">
        <v>11421.900000000001</v>
      </c>
      <c r="J92" s="954">
        <v>24704.399999999998</v>
      </c>
      <c r="K92" s="375"/>
      <c r="L92" s="378"/>
    </row>
    <row r="93" spans="1:12" ht="14.25">
      <c r="A93" s="587">
        <v>1515</v>
      </c>
      <c r="B93" s="34" t="s">
        <v>808</v>
      </c>
      <c r="C93" s="9">
        <v>96270</v>
      </c>
      <c r="D93" s="9">
        <v>7620</v>
      </c>
      <c r="E93" s="9">
        <v>10290</v>
      </c>
      <c r="F93" s="9">
        <v>20760</v>
      </c>
      <c r="G93" s="953">
        <v>103008.90000000001</v>
      </c>
      <c r="H93" s="9">
        <v>8153.4000000000005</v>
      </c>
      <c r="I93" s="9">
        <v>11421.900000000001</v>
      </c>
      <c r="J93" s="954">
        <v>24704.399999999998</v>
      </c>
      <c r="K93" s="375"/>
      <c r="L93" s="378"/>
    </row>
    <row r="94" spans="1:12" ht="14.25">
      <c r="A94" s="587">
        <v>1520</v>
      </c>
      <c r="B94" s="34" t="s">
        <v>288</v>
      </c>
      <c r="C94" s="9">
        <v>120910</v>
      </c>
      <c r="D94" s="9">
        <v>7620</v>
      </c>
      <c r="E94" s="9">
        <v>10290</v>
      </c>
      <c r="F94" s="9">
        <v>20760</v>
      </c>
      <c r="G94" s="953">
        <v>129373.70000000001</v>
      </c>
      <c r="H94" s="9">
        <v>8153.4000000000005</v>
      </c>
      <c r="I94" s="9">
        <v>11421.900000000001</v>
      </c>
      <c r="J94" s="954">
        <v>24704.399999999998</v>
      </c>
      <c r="K94" s="375"/>
      <c r="L94" s="378"/>
    </row>
    <row r="95" spans="1:12" ht="14.25">
      <c r="A95" s="587">
        <v>1525</v>
      </c>
      <c r="B95" s="34" t="s">
        <v>19</v>
      </c>
      <c r="C95" s="9">
        <v>96270</v>
      </c>
      <c r="D95" s="9">
        <v>7620</v>
      </c>
      <c r="E95" s="9">
        <v>10290</v>
      </c>
      <c r="F95" s="9">
        <v>20760</v>
      </c>
      <c r="G95" s="953">
        <v>103008.90000000001</v>
      </c>
      <c r="H95" s="9">
        <v>8153.4000000000005</v>
      </c>
      <c r="I95" s="9">
        <v>11421.900000000001</v>
      </c>
      <c r="J95" s="954">
        <v>24704.399999999998</v>
      </c>
      <c r="K95" s="375"/>
      <c r="L95" s="378"/>
    </row>
    <row r="96" spans="1:12" ht="14.25">
      <c r="A96" s="587">
        <v>1530</v>
      </c>
      <c r="B96" s="34" t="s">
        <v>286</v>
      </c>
      <c r="C96" s="9">
        <v>120910</v>
      </c>
      <c r="D96" s="9">
        <v>7620</v>
      </c>
      <c r="E96" s="9">
        <v>17150</v>
      </c>
      <c r="F96" s="9">
        <v>33160</v>
      </c>
      <c r="G96" s="953">
        <v>129373.70000000001</v>
      </c>
      <c r="H96" s="9">
        <v>8153.4000000000005</v>
      </c>
      <c r="I96" s="9">
        <v>19036.5</v>
      </c>
      <c r="J96" s="954">
        <v>39460.400000000001</v>
      </c>
      <c r="K96" s="375"/>
      <c r="L96" s="378"/>
    </row>
    <row r="97" spans="1:12" ht="14.25">
      <c r="A97" s="587">
        <v>1535</v>
      </c>
      <c r="B97" s="34" t="s">
        <v>787</v>
      </c>
      <c r="C97" s="9">
        <v>108760</v>
      </c>
      <c r="D97" s="9">
        <v>7620</v>
      </c>
      <c r="E97" s="9">
        <v>10290</v>
      </c>
      <c r="F97" s="9">
        <v>14880</v>
      </c>
      <c r="G97" s="953">
        <v>116373.20000000001</v>
      </c>
      <c r="H97" s="9">
        <v>8153.4000000000005</v>
      </c>
      <c r="I97" s="9">
        <v>11421.900000000001</v>
      </c>
      <c r="J97" s="954">
        <v>17707.2</v>
      </c>
      <c r="K97" s="375"/>
      <c r="L97" s="378"/>
    </row>
    <row r="98" spans="1:12" s="406" customFormat="1" ht="14.25">
      <c r="A98" s="587">
        <v>431</v>
      </c>
      <c r="B98" s="34" t="s">
        <v>797</v>
      </c>
      <c r="C98" s="9">
        <v>157720</v>
      </c>
      <c r="D98" s="9">
        <v>7620</v>
      </c>
      <c r="E98" s="9">
        <v>10290</v>
      </c>
      <c r="F98" s="9">
        <v>14880</v>
      </c>
      <c r="G98" s="953">
        <v>168760.40000000002</v>
      </c>
      <c r="H98" s="9">
        <v>8153.4000000000005</v>
      </c>
      <c r="I98" s="9">
        <v>11421.900000000001</v>
      </c>
      <c r="J98" s="954">
        <v>17707.2</v>
      </c>
      <c r="L98" s="378"/>
    </row>
    <row r="99" spans="1:12" ht="14.25">
      <c r="A99" s="587">
        <v>1546</v>
      </c>
      <c r="B99" s="34" t="s">
        <v>514</v>
      </c>
      <c r="C99" s="9">
        <v>157720</v>
      </c>
      <c r="D99" s="9">
        <v>7620</v>
      </c>
      <c r="E99" s="9">
        <v>10290</v>
      </c>
      <c r="F99" s="9">
        <v>14880</v>
      </c>
      <c r="G99" s="953">
        <v>168760.40000000002</v>
      </c>
      <c r="H99" s="9">
        <v>8153.4000000000005</v>
      </c>
      <c r="I99" s="9">
        <v>11421.900000000001</v>
      </c>
      <c r="J99" s="954">
        <v>17707.2</v>
      </c>
      <c r="K99" s="375"/>
      <c r="L99" s="378"/>
    </row>
    <row r="100" spans="1:12" ht="14.25">
      <c r="A100" s="587">
        <v>1559</v>
      </c>
      <c r="B100" s="34" t="s">
        <v>447</v>
      </c>
      <c r="C100" s="9">
        <v>157720</v>
      </c>
      <c r="D100" s="9">
        <v>7620</v>
      </c>
      <c r="E100" s="9">
        <v>10290</v>
      </c>
      <c r="F100" s="9">
        <v>14880</v>
      </c>
      <c r="G100" s="953">
        <v>168760.40000000002</v>
      </c>
      <c r="H100" s="9">
        <v>8153.4000000000005</v>
      </c>
      <c r="I100" s="9">
        <v>11421.900000000001</v>
      </c>
      <c r="J100" s="954">
        <v>17707.2</v>
      </c>
      <c r="K100" s="375"/>
      <c r="L100" s="378"/>
    </row>
    <row r="101" spans="1:12" ht="14.25">
      <c r="A101" s="587">
        <v>1560</v>
      </c>
      <c r="B101" s="34" t="s">
        <v>513</v>
      </c>
      <c r="C101" s="9">
        <v>96270</v>
      </c>
      <c r="D101" s="9">
        <v>7620</v>
      </c>
      <c r="E101" s="9">
        <v>10290</v>
      </c>
      <c r="F101" s="9">
        <v>14880</v>
      </c>
      <c r="G101" s="953">
        <v>103008.90000000001</v>
      </c>
      <c r="H101" s="9">
        <v>8153.4000000000005</v>
      </c>
      <c r="I101" s="9">
        <v>11421.900000000001</v>
      </c>
      <c r="J101" s="954">
        <v>17707.2</v>
      </c>
      <c r="K101" s="375"/>
      <c r="L101" s="378"/>
    </row>
    <row r="102" spans="1:12" ht="14.25">
      <c r="A102" s="587">
        <v>1565</v>
      </c>
      <c r="B102" s="34" t="s">
        <v>229</v>
      </c>
      <c r="C102" s="9">
        <v>108760</v>
      </c>
      <c r="D102" s="9">
        <v>7620</v>
      </c>
      <c r="E102" s="9">
        <v>10290</v>
      </c>
      <c r="F102" s="9">
        <v>14880</v>
      </c>
      <c r="G102" s="953">
        <v>116373.20000000001</v>
      </c>
      <c r="H102" s="9">
        <v>8153.4000000000005</v>
      </c>
      <c r="I102" s="9">
        <v>11421.900000000001</v>
      </c>
      <c r="J102" s="954">
        <v>17707.2</v>
      </c>
      <c r="K102" s="375"/>
      <c r="L102" s="378"/>
    </row>
    <row r="103" spans="1:12" ht="14.25">
      <c r="A103" s="587">
        <v>1570</v>
      </c>
      <c r="B103" s="34" t="s">
        <v>486</v>
      </c>
      <c r="C103" s="9">
        <v>129860</v>
      </c>
      <c r="D103" s="9">
        <v>7620</v>
      </c>
      <c r="E103" s="9">
        <v>10290</v>
      </c>
      <c r="F103" s="9">
        <v>14880</v>
      </c>
      <c r="G103" s="953">
        <v>138950.20000000001</v>
      </c>
      <c r="H103" s="9">
        <v>8153.4000000000005</v>
      </c>
      <c r="I103" s="9">
        <v>11421.900000000001</v>
      </c>
      <c r="J103" s="954">
        <v>17707.2</v>
      </c>
      <c r="K103" s="375"/>
      <c r="L103" s="378"/>
    </row>
    <row r="104" spans="1:12" ht="14.25">
      <c r="A104" s="587">
        <v>1575</v>
      </c>
      <c r="B104" s="34" t="s">
        <v>184</v>
      </c>
      <c r="C104" s="9">
        <v>73720</v>
      </c>
      <c r="D104" s="9">
        <v>7620</v>
      </c>
      <c r="E104" s="9">
        <v>10290</v>
      </c>
      <c r="F104" s="9">
        <v>14880</v>
      </c>
      <c r="G104" s="953">
        <v>78880.400000000009</v>
      </c>
      <c r="H104" s="9">
        <v>8153.4000000000005</v>
      </c>
      <c r="I104" s="9">
        <v>11421.900000000001</v>
      </c>
      <c r="J104" s="954">
        <v>17707.2</v>
      </c>
      <c r="K104" s="375"/>
      <c r="L104" s="378"/>
    </row>
    <row r="105" spans="1:12" ht="14.25">
      <c r="A105" s="587">
        <v>1700</v>
      </c>
      <c r="B105" s="34" t="s">
        <v>183</v>
      </c>
      <c r="C105" s="9">
        <v>73720</v>
      </c>
      <c r="D105" s="9">
        <v>7620</v>
      </c>
      <c r="E105" s="9">
        <v>10290</v>
      </c>
      <c r="F105" s="9">
        <v>14880</v>
      </c>
      <c r="G105" s="953">
        <v>78880.400000000009</v>
      </c>
      <c r="H105" s="9">
        <v>8153.4000000000005</v>
      </c>
      <c r="I105" s="9">
        <v>11421.900000000001</v>
      </c>
      <c r="J105" s="954">
        <v>17707.2</v>
      </c>
      <c r="K105" s="375"/>
      <c r="L105" s="378"/>
    </row>
    <row r="106" spans="1:12" ht="14.25">
      <c r="A106" s="587">
        <v>1750</v>
      </c>
      <c r="B106" s="34" t="s">
        <v>252</v>
      </c>
      <c r="C106" s="9">
        <v>86650</v>
      </c>
      <c r="D106" s="9">
        <v>7620</v>
      </c>
      <c r="E106" s="9">
        <v>10290</v>
      </c>
      <c r="F106" s="9">
        <v>14880</v>
      </c>
      <c r="G106" s="953">
        <v>92715.5</v>
      </c>
      <c r="H106" s="9">
        <v>8153.4000000000005</v>
      </c>
      <c r="I106" s="9">
        <v>11421.900000000001</v>
      </c>
      <c r="J106" s="954">
        <v>17707.2</v>
      </c>
      <c r="K106" s="375"/>
      <c r="L106" s="378"/>
    </row>
    <row r="107" spans="1:12" ht="14.25">
      <c r="A107" s="587">
        <v>1760</v>
      </c>
      <c r="B107" s="34" t="s">
        <v>788</v>
      </c>
      <c r="C107" s="9">
        <v>86650</v>
      </c>
      <c r="D107" s="9">
        <v>7620</v>
      </c>
      <c r="E107" s="9">
        <v>10290</v>
      </c>
      <c r="F107" s="9">
        <v>26240</v>
      </c>
      <c r="G107" s="953">
        <v>92715.5</v>
      </c>
      <c r="H107" s="9">
        <v>8153.4000000000005</v>
      </c>
      <c r="I107" s="9">
        <v>11421.900000000001</v>
      </c>
      <c r="J107" s="954">
        <v>31225.599999999999</v>
      </c>
      <c r="K107" s="375"/>
      <c r="L107" s="378"/>
    </row>
    <row r="108" spans="1:12" ht="14.25">
      <c r="A108" s="587">
        <v>1820</v>
      </c>
      <c r="B108" s="34" t="s">
        <v>134</v>
      </c>
      <c r="C108" s="9">
        <v>86650</v>
      </c>
      <c r="D108" s="9">
        <v>7620</v>
      </c>
      <c r="E108" s="9">
        <v>10290</v>
      </c>
      <c r="F108" s="9">
        <v>14880</v>
      </c>
      <c r="G108" s="953">
        <v>92715.5</v>
      </c>
      <c r="H108" s="9">
        <v>8153.4000000000005</v>
      </c>
      <c r="I108" s="9">
        <v>11421.900000000001</v>
      </c>
      <c r="J108" s="954">
        <v>17707.2</v>
      </c>
      <c r="K108" s="375"/>
      <c r="L108" s="378"/>
    </row>
    <row r="109" spans="1:12" ht="14.25">
      <c r="A109" s="587">
        <v>1855</v>
      </c>
      <c r="B109" s="34" t="s">
        <v>789</v>
      </c>
      <c r="C109" s="9">
        <v>86650</v>
      </c>
      <c r="D109" s="9">
        <v>7620</v>
      </c>
      <c r="E109" s="9">
        <v>10290</v>
      </c>
      <c r="F109" s="9">
        <v>14880</v>
      </c>
      <c r="G109" s="953">
        <v>92715.5</v>
      </c>
      <c r="H109" s="9">
        <v>8153.4000000000005</v>
      </c>
      <c r="I109" s="9">
        <v>11421.900000000001</v>
      </c>
      <c r="J109" s="954">
        <v>17707.2</v>
      </c>
      <c r="K109" s="375"/>
      <c r="L109" s="378"/>
    </row>
    <row r="110" spans="1:12" ht="14.25">
      <c r="A110" s="587">
        <v>1860</v>
      </c>
      <c r="B110" s="34" t="s">
        <v>207</v>
      </c>
      <c r="C110" s="9">
        <v>86650</v>
      </c>
      <c r="D110" s="9">
        <v>7620</v>
      </c>
      <c r="E110" s="9">
        <v>10290</v>
      </c>
      <c r="F110" s="9">
        <v>14880</v>
      </c>
      <c r="G110" s="953">
        <v>92715.5</v>
      </c>
      <c r="H110" s="9">
        <v>8153.4000000000005</v>
      </c>
      <c r="I110" s="9">
        <v>11421.900000000001</v>
      </c>
      <c r="J110" s="954">
        <v>17707.2</v>
      </c>
      <c r="K110" s="375"/>
      <c r="L110" s="378"/>
    </row>
    <row r="111" spans="1:12" ht="14.25">
      <c r="A111" s="587">
        <v>1885</v>
      </c>
      <c r="B111" s="34" t="s">
        <v>790</v>
      </c>
      <c r="C111" s="9">
        <v>96270</v>
      </c>
      <c r="D111" s="9">
        <v>7620</v>
      </c>
      <c r="E111" s="9">
        <v>10290</v>
      </c>
      <c r="F111" s="9">
        <v>14880</v>
      </c>
      <c r="G111" s="953">
        <v>103008.90000000001</v>
      </c>
      <c r="H111" s="9">
        <v>8153.4000000000005</v>
      </c>
      <c r="I111" s="9">
        <v>11421.900000000001</v>
      </c>
      <c r="J111" s="954">
        <v>17707.2</v>
      </c>
      <c r="K111" s="375"/>
      <c r="L111" s="378"/>
    </row>
    <row r="112" spans="1:12" ht="14.25">
      <c r="A112" s="587">
        <v>1890</v>
      </c>
      <c r="B112" s="34" t="s">
        <v>21</v>
      </c>
      <c r="C112" s="9">
        <v>73720</v>
      </c>
      <c r="D112" s="9">
        <v>7620</v>
      </c>
      <c r="E112" s="9">
        <v>8180</v>
      </c>
      <c r="F112" s="9">
        <v>10320</v>
      </c>
      <c r="G112" s="953">
        <v>78880.400000000009</v>
      </c>
      <c r="H112" s="9">
        <v>8153.4000000000005</v>
      </c>
      <c r="I112" s="9">
        <v>9079.8000000000011</v>
      </c>
      <c r="J112" s="954">
        <v>12280.8</v>
      </c>
      <c r="K112" s="393"/>
      <c r="L112" s="394"/>
    </row>
    <row r="113" spans="1:12" ht="14.25">
      <c r="A113" s="587">
        <v>2986</v>
      </c>
      <c r="B113" s="34" t="s">
        <v>725</v>
      </c>
      <c r="C113" s="9">
        <v>157720</v>
      </c>
      <c r="D113" s="9">
        <v>0</v>
      </c>
      <c r="E113" s="9">
        <v>10290</v>
      </c>
      <c r="F113" s="9">
        <v>14880</v>
      </c>
      <c r="G113" s="953">
        <v>168760.40000000002</v>
      </c>
      <c r="H113" s="9">
        <v>0</v>
      </c>
      <c r="I113" s="9">
        <v>11421.900000000001</v>
      </c>
      <c r="J113" s="954">
        <v>17707.2</v>
      </c>
      <c r="K113" s="375"/>
      <c r="L113" s="378"/>
    </row>
    <row r="114" spans="1:12" ht="14.25">
      <c r="A114" s="587">
        <v>2987</v>
      </c>
      <c r="B114" s="34" t="s">
        <v>729</v>
      </c>
      <c r="C114" s="9">
        <v>157720</v>
      </c>
      <c r="D114" s="9">
        <v>0</v>
      </c>
      <c r="E114" s="9">
        <v>10290</v>
      </c>
      <c r="F114" s="9">
        <v>14880</v>
      </c>
      <c r="G114" s="953">
        <v>168760.40000000002</v>
      </c>
      <c r="H114" s="9">
        <v>0</v>
      </c>
      <c r="I114" s="9">
        <v>11421.900000000001</v>
      </c>
      <c r="J114" s="954">
        <v>17707.2</v>
      </c>
      <c r="K114" s="375"/>
      <c r="L114" s="378"/>
    </row>
    <row r="115" spans="1:12" ht="14.25">
      <c r="A115" s="587">
        <v>2988</v>
      </c>
      <c r="B115" s="34" t="s">
        <v>728</v>
      </c>
      <c r="C115" s="9">
        <v>157720</v>
      </c>
      <c r="D115" s="9">
        <v>0</v>
      </c>
      <c r="E115" s="9">
        <v>10290</v>
      </c>
      <c r="F115" s="9">
        <v>14880</v>
      </c>
      <c r="G115" s="953">
        <v>168760.40000000002</v>
      </c>
      <c r="H115" s="9">
        <v>0</v>
      </c>
      <c r="I115" s="9">
        <v>11421.900000000001</v>
      </c>
      <c r="J115" s="954">
        <v>17707.2</v>
      </c>
      <c r="K115" s="375"/>
      <c r="L115" s="378"/>
    </row>
    <row r="116" spans="1:12" ht="14.25">
      <c r="A116" s="587">
        <v>2989</v>
      </c>
      <c r="B116" s="34" t="s">
        <v>727</v>
      </c>
      <c r="C116" s="9">
        <v>96270</v>
      </c>
      <c r="D116" s="9">
        <v>0</v>
      </c>
      <c r="E116" s="9">
        <v>10290</v>
      </c>
      <c r="F116" s="9">
        <v>14880</v>
      </c>
      <c r="G116" s="953">
        <v>103008.90000000001</v>
      </c>
      <c r="H116" s="9">
        <v>0</v>
      </c>
      <c r="I116" s="9">
        <v>11421.900000000001</v>
      </c>
      <c r="J116" s="954">
        <v>17707.2</v>
      </c>
      <c r="K116" s="375"/>
      <c r="L116" s="378"/>
    </row>
    <row r="117" spans="1:12" ht="14.25">
      <c r="A117" s="587">
        <v>2990</v>
      </c>
      <c r="B117" s="34" t="s">
        <v>726</v>
      </c>
      <c r="C117" s="9">
        <v>157720</v>
      </c>
      <c r="D117" s="9">
        <v>0</v>
      </c>
      <c r="E117" s="9">
        <v>10290</v>
      </c>
      <c r="F117" s="9">
        <v>14880</v>
      </c>
      <c r="G117" s="953">
        <v>168760.40000000002</v>
      </c>
      <c r="H117" s="9">
        <v>0</v>
      </c>
      <c r="I117" s="9">
        <v>11421.900000000001</v>
      </c>
      <c r="J117" s="954">
        <v>17707.2</v>
      </c>
      <c r="K117" s="349"/>
      <c r="L117" s="378"/>
    </row>
    <row r="118" spans="1:12" ht="14.25">
      <c r="A118" s="587">
        <v>16</v>
      </c>
      <c r="B118" s="34" t="s">
        <v>418</v>
      </c>
      <c r="C118" s="9">
        <v>79020</v>
      </c>
      <c r="D118" s="9">
        <v>7620</v>
      </c>
      <c r="E118" s="9">
        <v>10290</v>
      </c>
      <c r="F118" s="9">
        <v>14880</v>
      </c>
      <c r="G118" s="953">
        <v>84551.400000000009</v>
      </c>
      <c r="H118" s="9">
        <v>8153.4000000000005</v>
      </c>
      <c r="I118" s="9">
        <v>11421.900000000001</v>
      </c>
      <c r="J118" s="954">
        <v>17707.2</v>
      </c>
      <c r="K118" s="375"/>
      <c r="L118" s="378"/>
    </row>
    <row r="119" spans="1:12" ht="14.25">
      <c r="A119" s="587">
        <v>17</v>
      </c>
      <c r="B119" s="34" t="s">
        <v>791</v>
      </c>
      <c r="C119" s="9">
        <v>57920</v>
      </c>
      <c r="D119" s="9">
        <v>5850</v>
      </c>
      <c r="E119" s="9">
        <v>6530</v>
      </c>
      <c r="F119" s="9">
        <v>6690</v>
      </c>
      <c r="G119" s="953">
        <v>61974.400000000001</v>
      </c>
      <c r="H119" s="9">
        <v>6259.5</v>
      </c>
      <c r="I119" s="9">
        <v>7248.3000000000011</v>
      </c>
      <c r="J119" s="954">
        <v>7961.0999999999995</v>
      </c>
      <c r="K119" s="375"/>
      <c r="L119" s="378"/>
    </row>
    <row r="120" spans="1:12" ht="14.25">
      <c r="A120" s="587">
        <v>335</v>
      </c>
      <c r="B120" s="34" t="s">
        <v>383</v>
      </c>
      <c r="C120" s="9">
        <v>96270</v>
      </c>
      <c r="D120" s="9">
        <v>7620</v>
      </c>
      <c r="E120" s="9">
        <v>13860</v>
      </c>
      <c r="F120" s="9">
        <v>20760</v>
      </c>
      <c r="G120" s="953">
        <v>103008.90000000001</v>
      </c>
      <c r="H120" s="9">
        <v>14830.2</v>
      </c>
      <c r="I120" s="9">
        <v>15384.600000000002</v>
      </c>
      <c r="J120" s="954">
        <v>24704.399999999998</v>
      </c>
      <c r="K120" s="375"/>
      <c r="L120" s="378"/>
    </row>
    <row r="121" spans="1:12" ht="14.25">
      <c r="A121" s="587">
        <v>383</v>
      </c>
      <c r="B121" s="34" t="s">
        <v>487</v>
      </c>
      <c r="C121" s="9">
        <v>96270</v>
      </c>
      <c r="D121" s="9">
        <v>7620</v>
      </c>
      <c r="E121" s="9">
        <v>13860</v>
      </c>
      <c r="F121" s="9">
        <v>20760</v>
      </c>
      <c r="G121" s="953">
        <v>103008.90000000001</v>
      </c>
      <c r="H121" s="9">
        <v>14830.2</v>
      </c>
      <c r="I121" s="9">
        <v>15384.600000000002</v>
      </c>
      <c r="J121" s="954">
        <v>24704.399999999998</v>
      </c>
      <c r="K121" s="375"/>
      <c r="L121" s="378"/>
    </row>
    <row r="122" spans="1:12" ht="14.25">
      <c r="A122" s="587">
        <v>1605</v>
      </c>
      <c r="B122" s="34" t="s">
        <v>52</v>
      </c>
      <c r="C122" s="9">
        <v>86650</v>
      </c>
      <c r="D122" s="9">
        <v>7620</v>
      </c>
      <c r="E122" s="9">
        <v>10290</v>
      </c>
      <c r="F122" s="9">
        <v>12860</v>
      </c>
      <c r="G122" s="953">
        <v>92715.5</v>
      </c>
      <c r="H122" s="9">
        <v>11010.300000000001</v>
      </c>
      <c r="I122" s="9">
        <v>11421.900000000001</v>
      </c>
      <c r="J122" s="954">
        <v>15303.4</v>
      </c>
      <c r="K122" s="375"/>
      <c r="L122" s="378"/>
    </row>
    <row r="123" spans="1:12" ht="14.25">
      <c r="A123" s="587">
        <v>1615</v>
      </c>
      <c r="B123" s="34" t="s">
        <v>53</v>
      </c>
      <c r="C123" s="9">
        <v>96270</v>
      </c>
      <c r="D123" s="9">
        <v>7620</v>
      </c>
      <c r="E123" s="9">
        <v>10290</v>
      </c>
      <c r="F123" s="9">
        <v>14880</v>
      </c>
      <c r="G123" s="953">
        <v>103008.90000000001</v>
      </c>
      <c r="H123" s="9">
        <v>11010.300000000001</v>
      </c>
      <c r="I123" s="9">
        <v>11421.900000000001</v>
      </c>
      <c r="J123" s="954">
        <v>17707.2</v>
      </c>
      <c r="K123" s="375"/>
      <c r="L123" s="378"/>
    </row>
    <row r="124" spans="1:12" ht="14.25">
      <c r="A124" s="587">
        <v>1620</v>
      </c>
      <c r="B124" s="34" t="s">
        <v>179</v>
      </c>
      <c r="C124" s="9">
        <v>96270</v>
      </c>
      <c r="D124" s="9">
        <v>7620</v>
      </c>
      <c r="E124" s="9">
        <v>10290</v>
      </c>
      <c r="F124" s="9">
        <v>26240</v>
      </c>
      <c r="G124" s="953">
        <v>103008.90000000001</v>
      </c>
      <c r="H124" s="9">
        <v>11010.300000000001</v>
      </c>
      <c r="I124" s="9">
        <v>11421.900000000001</v>
      </c>
      <c r="J124" s="954">
        <v>31225.599999999999</v>
      </c>
      <c r="K124" s="375"/>
      <c r="L124" s="378"/>
    </row>
    <row r="125" spans="1:12" ht="14.25">
      <c r="A125" s="587">
        <v>1630</v>
      </c>
      <c r="B125" s="34" t="s">
        <v>214</v>
      </c>
      <c r="C125" s="9">
        <v>108760</v>
      </c>
      <c r="D125" s="9">
        <v>7620</v>
      </c>
      <c r="E125" s="9">
        <v>13860</v>
      </c>
      <c r="F125" s="9">
        <v>14880</v>
      </c>
      <c r="G125" s="953">
        <v>116373.20000000001</v>
      </c>
      <c r="H125" s="9">
        <v>14830.2</v>
      </c>
      <c r="I125" s="9">
        <v>15384.600000000002</v>
      </c>
      <c r="J125" s="954">
        <v>17707.2</v>
      </c>
      <c r="K125" s="375"/>
      <c r="L125" s="378"/>
    </row>
    <row r="126" spans="1:12" ht="14.25">
      <c r="A126" s="587">
        <v>1640</v>
      </c>
      <c r="B126" s="34" t="s">
        <v>295</v>
      </c>
      <c r="C126" s="9">
        <v>86650</v>
      </c>
      <c r="D126" s="9">
        <v>7620</v>
      </c>
      <c r="E126" s="9">
        <v>10290</v>
      </c>
      <c r="F126" s="9">
        <v>26240</v>
      </c>
      <c r="G126" s="953">
        <v>92715.5</v>
      </c>
      <c r="H126" s="9">
        <v>11010.300000000001</v>
      </c>
      <c r="I126" s="9">
        <v>11421.900000000001</v>
      </c>
      <c r="J126" s="954">
        <v>31225.599999999999</v>
      </c>
      <c r="K126" s="375"/>
      <c r="L126" s="378"/>
    </row>
    <row r="127" spans="1:12" ht="14.25">
      <c r="A127" s="587">
        <v>1650</v>
      </c>
      <c r="B127" s="34" t="s">
        <v>792</v>
      </c>
      <c r="C127" s="9">
        <v>157720</v>
      </c>
      <c r="D127" s="9">
        <v>7620</v>
      </c>
      <c r="E127" s="9">
        <v>15610</v>
      </c>
      <c r="F127" s="9">
        <v>50980</v>
      </c>
      <c r="G127" s="953">
        <v>168760.40000000002</v>
      </c>
      <c r="H127" s="9">
        <v>16702.7</v>
      </c>
      <c r="I127" s="9">
        <v>17327.100000000002</v>
      </c>
      <c r="J127" s="954">
        <v>60666.2</v>
      </c>
      <c r="K127" s="375"/>
      <c r="L127" s="378"/>
    </row>
    <row r="128" spans="1:12" ht="14.25">
      <c r="A128" s="587">
        <v>1655</v>
      </c>
      <c r="B128" s="34" t="s">
        <v>793</v>
      </c>
      <c r="C128" s="9">
        <v>73720</v>
      </c>
      <c r="D128" s="9">
        <v>7620</v>
      </c>
      <c r="E128" s="9">
        <v>10290</v>
      </c>
      <c r="F128" s="9">
        <v>12860</v>
      </c>
      <c r="G128" s="953">
        <v>78880.400000000009</v>
      </c>
      <c r="H128" s="9">
        <v>11010.300000000001</v>
      </c>
      <c r="I128" s="9">
        <v>11421.900000000001</v>
      </c>
      <c r="J128" s="954">
        <v>15303.4</v>
      </c>
      <c r="K128" s="375"/>
      <c r="L128" s="378"/>
    </row>
    <row r="129" spans="1:12" ht="14.25">
      <c r="A129" s="587">
        <v>1660</v>
      </c>
      <c r="B129" s="34" t="s">
        <v>297</v>
      </c>
      <c r="C129" s="9">
        <v>157720</v>
      </c>
      <c r="D129" s="9">
        <v>7620</v>
      </c>
      <c r="E129" s="9">
        <v>10290</v>
      </c>
      <c r="F129" s="9">
        <v>26240</v>
      </c>
      <c r="G129" s="953">
        <v>168760.40000000002</v>
      </c>
      <c r="H129" s="9">
        <v>11010.300000000001</v>
      </c>
      <c r="I129" s="9">
        <v>11421.900000000001</v>
      </c>
      <c r="J129" s="954">
        <v>31225.599999999999</v>
      </c>
      <c r="K129" s="375"/>
      <c r="L129" s="378"/>
    </row>
    <row r="130" spans="1:12" ht="14.25">
      <c r="A130" s="587">
        <v>1670</v>
      </c>
      <c r="B130" s="34" t="s">
        <v>794</v>
      </c>
      <c r="C130" s="9">
        <v>108760</v>
      </c>
      <c r="D130" s="9">
        <v>7620</v>
      </c>
      <c r="E130" s="9">
        <v>10290</v>
      </c>
      <c r="F130" s="9">
        <v>26240</v>
      </c>
      <c r="G130" s="953">
        <v>116373.20000000001</v>
      </c>
      <c r="H130" s="9">
        <v>11010.300000000001</v>
      </c>
      <c r="I130" s="9">
        <v>11421.900000000001</v>
      </c>
      <c r="J130" s="954">
        <v>31225.599999999999</v>
      </c>
      <c r="K130" s="375"/>
      <c r="L130" s="378"/>
    </row>
    <row r="131" spans="1:12" ht="14.25">
      <c r="A131" s="587">
        <v>1680</v>
      </c>
      <c r="B131" s="34" t="s">
        <v>137</v>
      </c>
      <c r="C131" s="9">
        <v>96270</v>
      </c>
      <c r="D131" s="9">
        <v>7620</v>
      </c>
      <c r="E131" s="9">
        <v>10290</v>
      </c>
      <c r="F131" s="9">
        <v>20760</v>
      </c>
      <c r="G131" s="953">
        <v>103008.90000000001</v>
      </c>
      <c r="H131" s="9">
        <v>11010.300000000001</v>
      </c>
      <c r="I131" s="9">
        <v>11421.900000000001</v>
      </c>
      <c r="J131" s="954">
        <v>24704.399999999998</v>
      </c>
      <c r="K131" s="375"/>
      <c r="L131" s="378"/>
    </row>
    <row r="132" spans="1:12" ht="14.25">
      <c r="A132" s="587">
        <v>1705</v>
      </c>
      <c r="B132" s="34" t="s">
        <v>298</v>
      </c>
      <c r="C132" s="9">
        <v>73720</v>
      </c>
      <c r="D132" s="9">
        <v>7620</v>
      </c>
      <c r="E132" s="9">
        <v>10290</v>
      </c>
      <c r="F132" s="9">
        <v>14880</v>
      </c>
      <c r="G132" s="953">
        <v>78880.400000000009</v>
      </c>
      <c r="H132" s="9">
        <v>11010.300000000001</v>
      </c>
      <c r="I132" s="9">
        <v>11421.900000000001</v>
      </c>
      <c r="J132" s="954">
        <v>17707.2</v>
      </c>
      <c r="K132" s="375"/>
      <c r="L132" s="378"/>
    </row>
    <row r="133" spans="1:12" ht="14.25">
      <c r="A133" s="587">
        <v>1710</v>
      </c>
      <c r="B133" s="34" t="s">
        <v>296</v>
      </c>
      <c r="C133" s="9">
        <v>73720</v>
      </c>
      <c r="D133" s="9">
        <v>7620</v>
      </c>
      <c r="E133" s="9">
        <v>10290</v>
      </c>
      <c r="F133" s="9">
        <v>14880</v>
      </c>
      <c r="G133" s="953">
        <v>78880.400000000009</v>
      </c>
      <c r="H133" s="9">
        <v>11010.300000000001</v>
      </c>
      <c r="I133" s="9">
        <v>11421.900000000001</v>
      </c>
      <c r="J133" s="954">
        <v>17707.2</v>
      </c>
      <c r="K133" s="375"/>
      <c r="L133" s="378"/>
    </row>
    <row r="134" spans="1:12" ht="14.25">
      <c r="A134" s="587">
        <v>1715</v>
      </c>
      <c r="B134" s="34" t="s">
        <v>213</v>
      </c>
      <c r="C134" s="9">
        <v>86650</v>
      </c>
      <c r="D134" s="9">
        <v>7620</v>
      </c>
      <c r="E134" s="9">
        <v>10290</v>
      </c>
      <c r="F134" s="9">
        <v>20760</v>
      </c>
      <c r="G134" s="953">
        <v>92715.5</v>
      </c>
      <c r="H134" s="9">
        <v>11010.300000000001</v>
      </c>
      <c r="I134" s="9">
        <v>11421.900000000001</v>
      </c>
      <c r="J134" s="954">
        <v>24704.399999999998</v>
      </c>
      <c r="K134" s="375"/>
      <c r="L134" s="378"/>
    </row>
    <row r="135" spans="1:12" ht="14.25">
      <c r="A135" s="587">
        <v>1720</v>
      </c>
      <c r="B135" s="34" t="s">
        <v>143</v>
      </c>
      <c r="C135" s="9">
        <v>86650</v>
      </c>
      <c r="D135" s="9">
        <v>7620</v>
      </c>
      <c r="E135" s="9">
        <v>10290</v>
      </c>
      <c r="F135" s="9">
        <v>20760</v>
      </c>
      <c r="G135" s="953">
        <v>92715.5</v>
      </c>
      <c r="H135" s="9">
        <v>11010.300000000001</v>
      </c>
      <c r="I135" s="9">
        <v>11421.900000000001</v>
      </c>
      <c r="J135" s="954">
        <v>24704.399999999998</v>
      </c>
      <c r="K135" s="375"/>
      <c r="L135" s="378"/>
    </row>
    <row r="136" spans="1:12" ht="14.25">
      <c r="A136" s="587">
        <v>333</v>
      </c>
      <c r="B136" s="34" t="s">
        <v>411</v>
      </c>
      <c r="C136" s="9">
        <v>96270</v>
      </c>
      <c r="D136" s="9">
        <v>7620</v>
      </c>
      <c r="E136" s="9">
        <v>12150</v>
      </c>
      <c r="F136" s="9">
        <v>20760</v>
      </c>
      <c r="G136" s="953">
        <v>103008.90000000001</v>
      </c>
      <c r="H136" s="9">
        <v>13000.5</v>
      </c>
      <c r="I136" s="9">
        <v>13486.500000000002</v>
      </c>
      <c r="J136" s="954">
        <v>24704.399999999998</v>
      </c>
      <c r="K136" s="375"/>
      <c r="L136" s="378"/>
    </row>
    <row r="137" spans="1:12" ht="14.25">
      <c r="A137" s="587">
        <v>1330</v>
      </c>
      <c r="B137" s="34" t="s">
        <v>181</v>
      </c>
      <c r="C137" s="9">
        <v>86650</v>
      </c>
      <c r="D137" s="9">
        <v>7620</v>
      </c>
      <c r="E137" s="9">
        <v>10290</v>
      </c>
      <c r="F137" s="9">
        <v>20760</v>
      </c>
      <c r="G137" s="953">
        <v>92715.5</v>
      </c>
      <c r="H137" s="9">
        <v>11010.300000000001</v>
      </c>
      <c r="I137" s="9">
        <v>11421.900000000001</v>
      </c>
      <c r="J137" s="954">
        <v>24704.399999999998</v>
      </c>
      <c r="K137" s="375"/>
      <c r="L137" s="378"/>
    </row>
    <row r="138" spans="1:12" ht="14.25">
      <c r="A138" s="587">
        <v>1770</v>
      </c>
      <c r="B138" s="34" t="s">
        <v>204</v>
      </c>
      <c r="C138" s="9">
        <v>86650</v>
      </c>
      <c r="D138" s="9">
        <v>7620</v>
      </c>
      <c r="E138" s="9">
        <v>10290</v>
      </c>
      <c r="F138" s="9">
        <v>20760</v>
      </c>
      <c r="G138" s="953">
        <v>92715.5</v>
      </c>
      <c r="H138" s="9">
        <v>11010.300000000001</v>
      </c>
      <c r="I138" s="9">
        <v>11421.900000000001</v>
      </c>
      <c r="J138" s="954">
        <v>24704.399999999998</v>
      </c>
      <c r="K138" s="375"/>
      <c r="L138" s="378"/>
    </row>
    <row r="139" spans="1:12" ht="14.25">
      <c r="A139" s="587">
        <v>1780</v>
      </c>
      <c r="B139" s="34" t="s">
        <v>180</v>
      </c>
      <c r="C139" s="9">
        <v>73720</v>
      </c>
      <c r="D139" s="9">
        <v>7620</v>
      </c>
      <c r="E139" s="9">
        <v>10290</v>
      </c>
      <c r="F139" s="9">
        <v>14880</v>
      </c>
      <c r="G139" s="953">
        <v>78880.400000000009</v>
      </c>
      <c r="H139" s="9">
        <v>11010.300000000001</v>
      </c>
      <c r="I139" s="9">
        <v>11421.900000000001</v>
      </c>
      <c r="J139" s="954">
        <v>17707.2</v>
      </c>
      <c r="K139" s="375"/>
      <c r="L139" s="378"/>
    </row>
    <row r="140" spans="1:12" ht="14.25">
      <c r="A140" s="587">
        <v>1785</v>
      </c>
      <c r="B140" s="34" t="s">
        <v>795</v>
      </c>
      <c r="C140" s="9">
        <v>73720</v>
      </c>
      <c r="D140" s="9">
        <v>7620</v>
      </c>
      <c r="E140" s="9">
        <v>10290</v>
      </c>
      <c r="F140" s="9">
        <v>14880</v>
      </c>
      <c r="G140" s="953">
        <v>78880.400000000009</v>
      </c>
      <c r="H140" s="9">
        <v>11010.300000000001</v>
      </c>
      <c r="I140" s="9">
        <v>11421.900000000001</v>
      </c>
      <c r="J140" s="954">
        <v>17707.2</v>
      </c>
      <c r="K140" s="375"/>
      <c r="L140" s="378"/>
    </row>
    <row r="141" spans="1:12" ht="14.25">
      <c r="A141" s="587">
        <v>1790</v>
      </c>
      <c r="B141" s="34" t="s">
        <v>182</v>
      </c>
      <c r="C141" s="9">
        <v>86650</v>
      </c>
      <c r="D141" s="9">
        <v>7620</v>
      </c>
      <c r="E141" s="9">
        <v>10290</v>
      </c>
      <c r="F141" s="9">
        <v>14880</v>
      </c>
      <c r="G141" s="953">
        <v>92715.5</v>
      </c>
      <c r="H141" s="9">
        <v>11010.300000000001</v>
      </c>
      <c r="I141" s="9">
        <v>11421.900000000001</v>
      </c>
      <c r="J141" s="954">
        <v>17707.2</v>
      </c>
      <c r="K141" s="375"/>
      <c r="L141" s="378"/>
    </row>
    <row r="142" spans="1:12" ht="14.25">
      <c r="A142" s="587">
        <v>2002</v>
      </c>
      <c r="B142" s="34" t="s">
        <v>796</v>
      </c>
      <c r="C142" s="9">
        <v>75050</v>
      </c>
      <c r="D142" s="9">
        <v>7620</v>
      </c>
      <c r="E142" s="9">
        <v>7880</v>
      </c>
      <c r="F142" s="9">
        <v>8900</v>
      </c>
      <c r="G142" s="953">
        <v>80303.5</v>
      </c>
      <c r="H142" s="9">
        <v>8431.6</v>
      </c>
      <c r="I142" s="9">
        <v>8746.8000000000011</v>
      </c>
      <c r="J142" s="954">
        <v>10591</v>
      </c>
      <c r="K142" s="375"/>
      <c r="L142" s="378"/>
    </row>
    <row r="143" spans="1:12" ht="14.25">
      <c r="A143" s="588">
        <v>2004</v>
      </c>
      <c r="B143" s="34" t="s">
        <v>448</v>
      </c>
      <c r="C143" s="9">
        <v>90290</v>
      </c>
      <c r="D143" s="9">
        <v>7620</v>
      </c>
      <c r="E143" s="9">
        <v>7880</v>
      </c>
      <c r="F143" s="9">
        <v>8900</v>
      </c>
      <c r="G143" s="953">
        <v>96610.3</v>
      </c>
      <c r="H143" s="9">
        <v>8431.6</v>
      </c>
      <c r="I143" s="9">
        <v>8746.8000000000011</v>
      </c>
      <c r="J143" s="954">
        <v>10591</v>
      </c>
      <c r="K143" s="393"/>
      <c r="L143" s="378"/>
    </row>
    <row r="144" spans="1:12" ht="14.25">
      <c r="A144" s="587">
        <v>2007</v>
      </c>
      <c r="B144" s="34" t="s">
        <v>449</v>
      </c>
      <c r="C144" s="9">
        <v>90290</v>
      </c>
      <c r="D144" s="9">
        <v>7620</v>
      </c>
      <c r="E144" s="9">
        <v>7880</v>
      </c>
      <c r="F144" s="9">
        <v>8900</v>
      </c>
      <c r="G144" s="953">
        <v>96610.3</v>
      </c>
      <c r="H144" s="9">
        <v>8431.6</v>
      </c>
      <c r="I144" s="9">
        <v>8746.8000000000011</v>
      </c>
      <c r="J144" s="954">
        <v>10591</v>
      </c>
      <c r="K144" s="375"/>
      <c r="L144" s="378"/>
    </row>
    <row r="145" spans="1:12" ht="14.25">
      <c r="A145" s="587">
        <v>2008</v>
      </c>
      <c r="B145" s="34" t="s">
        <v>445</v>
      </c>
      <c r="C145" s="9">
        <v>90290</v>
      </c>
      <c r="D145" s="9">
        <v>7620</v>
      </c>
      <c r="E145" s="9">
        <v>7880</v>
      </c>
      <c r="F145" s="9">
        <v>8900</v>
      </c>
      <c r="G145" s="953">
        <v>96610.3</v>
      </c>
      <c r="H145" s="9">
        <v>8431.6</v>
      </c>
      <c r="I145" s="9">
        <v>8746.8000000000011</v>
      </c>
      <c r="J145" s="954">
        <v>10591</v>
      </c>
      <c r="K145" s="375"/>
      <c r="L145" s="378"/>
    </row>
    <row r="146" spans="1:12" ht="14.25">
      <c r="A146" s="642"/>
      <c r="B146" s="299"/>
      <c r="C146" s="643"/>
      <c r="D146" s="643"/>
      <c r="E146" s="643"/>
      <c r="F146" s="643"/>
      <c r="G146" s="644"/>
      <c r="H146" s="644"/>
      <c r="I146" s="644"/>
      <c r="J146" s="645"/>
      <c r="K146" s="324"/>
      <c r="L146" s="324"/>
    </row>
    <row r="147" spans="1:12" ht="14.25">
      <c r="A147" s="588"/>
      <c r="B147" s="138"/>
      <c r="C147" s="484"/>
      <c r="D147" s="484"/>
      <c r="E147" s="484"/>
      <c r="F147" s="484"/>
      <c r="G147" s="306"/>
      <c r="H147" s="306"/>
      <c r="I147" s="306"/>
      <c r="J147" s="589"/>
      <c r="K147" s="324"/>
      <c r="L147" s="324"/>
    </row>
    <row r="148" spans="1:12">
      <c r="A148" s="590"/>
      <c r="B148" s="591"/>
      <c r="C148" s="9"/>
      <c r="D148" s="9"/>
      <c r="E148" s="9"/>
      <c r="F148" s="9"/>
      <c r="G148" s="592"/>
      <c r="H148" s="157"/>
      <c r="I148" s="157"/>
      <c r="J148" s="593"/>
      <c r="K148" s="157"/>
      <c r="L148" s="158"/>
    </row>
    <row r="149" spans="1:12">
      <c r="A149" s="594"/>
      <c r="B149" s="595"/>
      <c r="C149" s="198"/>
      <c r="D149" s="198"/>
      <c r="E149" s="198"/>
      <c r="F149" s="198"/>
      <c r="G149" s="199"/>
      <c r="H149" s="198"/>
      <c r="I149" s="198"/>
      <c r="J149" s="596"/>
      <c r="K149" s="198"/>
      <c r="L149" s="283"/>
    </row>
    <row r="150" spans="1:12">
      <c r="A150" s="597" t="s">
        <v>175</v>
      </c>
      <c r="B150" s="598" t="s">
        <v>226</v>
      </c>
      <c r="C150" s="599"/>
      <c r="D150" s="599"/>
      <c r="E150" s="599"/>
      <c r="F150" s="599"/>
      <c r="G150" s="599"/>
      <c r="H150" s="599"/>
      <c r="I150" s="198"/>
      <c r="J150" s="596"/>
      <c r="K150" s="198"/>
      <c r="L150" s="283"/>
    </row>
    <row r="151" spans="1:12">
      <c r="A151" s="600"/>
      <c r="B151" s="601" t="s">
        <v>130</v>
      </c>
      <c r="C151" s="599"/>
      <c r="D151" s="599"/>
      <c r="E151" s="599"/>
      <c r="F151" s="599"/>
      <c r="G151" s="599"/>
      <c r="H151" s="599"/>
      <c r="I151" s="198"/>
      <c r="J151" s="596"/>
      <c r="K151" s="198"/>
      <c r="L151" s="283"/>
    </row>
    <row r="152" spans="1:12">
      <c r="A152" s="600"/>
      <c r="B152" s="601" t="s">
        <v>450</v>
      </c>
      <c r="C152" s="599"/>
      <c r="D152" s="599"/>
      <c r="E152" s="599"/>
      <c r="F152" s="599"/>
      <c r="G152" s="599"/>
      <c r="H152" s="599"/>
      <c r="I152" s="198"/>
      <c r="J152" s="596"/>
      <c r="K152" s="198"/>
      <c r="L152" s="283"/>
    </row>
    <row r="153" spans="1:12">
      <c r="A153" s="600"/>
      <c r="B153" s="601" t="s">
        <v>242</v>
      </c>
      <c r="C153" s="599"/>
      <c r="D153" s="599"/>
      <c r="E153" s="599"/>
      <c r="F153" s="599"/>
      <c r="G153" s="599"/>
      <c r="H153" s="599"/>
      <c r="I153" s="198"/>
      <c r="J153" s="596"/>
      <c r="K153" s="198"/>
      <c r="L153" s="283"/>
    </row>
    <row r="154" spans="1:12">
      <c r="A154" s="600"/>
      <c r="B154" s="601" t="s">
        <v>451</v>
      </c>
      <c r="C154" s="599"/>
      <c r="D154" s="599"/>
      <c r="E154" s="599"/>
      <c r="F154" s="599"/>
      <c r="G154" s="599"/>
      <c r="H154" s="599"/>
      <c r="I154" s="198"/>
      <c r="J154" s="596"/>
      <c r="K154" s="198"/>
      <c r="L154" s="283"/>
    </row>
    <row r="155" spans="1:12">
      <c r="A155" s="594"/>
      <c r="B155" s="595"/>
      <c r="C155" s="198"/>
      <c r="D155" s="198"/>
      <c r="E155" s="198"/>
      <c r="F155" s="198"/>
      <c r="G155" s="199"/>
      <c r="H155" s="198"/>
      <c r="I155" s="198"/>
      <c r="J155" s="596"/>
      <c r="K155" s="198"/>
      <c r="L155" s="283"/>
    </row>
    <row r="156" spans="1:12">
      <c r="A156" s="594"/>
      <c r="B156" s="635" t="s">
        <v>419</v>
      </c>
      <c r="C156" s="602"/>
      <c r="D156" s="198"/>
      <c r="E156" s="198"/>
      <c r="F156" s="198"/>
      <c r="G156" s="199"/>
      <c r="H156" s="198"/>
      <c r="I156" s="198"/>
      <c r="J156" s="596"/>
      <c r="K156" s="198"/>
      <c r="L156" s="283"/>
    </row>
    <row r="157" spans="1:12">
      <c r="A157" s="594"/>
      <c r="B157" s="603" t="s">
        <v>351</v>
      </c>
      <c r="C157" s="225">
        <v>4860</v>
      </c>
      <c r="D157" s="198"/>
      <c r="E157" s="198"/>
      <c r="F157" s="198"/>
      <c r="G157" s="199"/>
      <c r="H157" s="198"/>
      <c r="I157" s="198"/>
      <c r="J157" s="596"/>
      <c r="K157" s="198"/>
      <c r="L157" s="283"/>
    </row>
    <row r="158" spans="1:12">
      <c r="A158" s="594"/>
      <c r="B158" s="603" t="s">
        <v>352</v>
      </c>
      <c r="C158" s="225">
        <v>5400</v>
      </c>
      <c r="D158" s="198"/>
      <c r="E158" s="198"/>
      <c r="F158" s="198"/>
      <c r="G158" s="199"/>
      <c r="H158" s="198"/>
      <c r="I158" s="198"/>
      <c r="J158" s="596"/>
      <c r="K158" s="198"/>
      <c r="L158" s="283"/>
    </row>
    <row r="159" spans="1:12">
      <c r="A159" s="594"/>
      <c r="B159" s="603" t="s">
        <v>353</v>
      </c>
      <c r="C159" s="225">
        <v>5830</v>
      </c>
      <c r="D159" s="198"/>
      <c r="E159" s="198"/>
      <c r="F159" s="198"/>
      <c r="G159" s="199"/>
      <c r="H159" s="198"/>
      <c r="I159" s="198"/>
      <c r="J159" s="596"/>
      <c r="K159" s="198"/>
      <c r="L159" s="283"/>
    </row>
    <row r="160" spans="1:12">
      <c r="A160" s="594"/>
      <c r="B160" s="595"/>
      <c r="C160" s="198"/>
      <c r="D160" s="198"/>
      <c r="E160" s="198"/>
      <c r="F160" s="198"/>
      <c r="G160" s="199"/>
      <c r="H160" s="198"/>
      <c r="I160" s="198"/>
      <c r="J160" s="596"/>
      <c r="K160" s="198"/>
      <c r="L160" s="283"/>
    </row>
    <row r="161" spans="1:12">
      <c r="A161" s="604" t="s">
        <v>175</v>
      </c>
      <c r="B161" s="605" t="s">
        <v>420</v>
      </c>
      <c r="C161" s="606"/>
      <c r="D161" s="606"/>
      <c r="E161" s="606"/>
      <c r="F161" s="606"/>
      <c r="G161" s="606"/>
      <c r="H161" s="606"/>
      <c r="I161" s="198"/>
      <c r="J161" s="596"/>
      <c r="K161" s="198"/>
      <c r="L161" s="283"/>
    </row>
    <row r="162" spans="1:12">
      <c r="A162" s="607"/>
      <c r="B162" s="146"/>
      <c r="C162" s="223"/>
      <c r="D162" s="223"/>
      <c r="E162" s="223"/>
      <c r="F162" s="223"/>
      <c r="G162" s="223"/>
      <c r="H162" s="223"/>
      <c r="I162" s="198"/>
      <c r="J162" s="596"/>
      <c r="K162" s="198"/>
      <c r="L162" s="283"/>
    </row>
    <row r="163" spans="1:12">
      <c r="A163" s="608" t="s">
        <v>176</v>
      </c>
      <c r="B163" s="605" t="s">
        <v>226</v>
      </c>
      <c r="C163" s="223"/>
      <c r="D163" s="223"/>
      <c r="E163" s="223"/>
      <c r="F163" s="223"/>
      <c r="G163" s="223"/>
      <c r="H163" s="223"/>
      <c r="I163" s="285"/>
      <c r="J163" s="609"/>
      <c r="K163" s="285"/>
      <c r="L163" s="285"/>
    </row>
    <row r="164" spans="1:12">
      <c r="A164" s="607"/>
      <c r="B164" s="146" t="s">
        <v>130</v>
      </c>
      <c r="C164" s="223"/>
      <c r="D164" s="223"/>
      <c r="E164" s="223"/>
      <c r="F164" s="223"/>
      <c r="G164" s="223"/>
      <c r="H164" s="223"/>
      <c r="I164" s="376"/>
      <c r="J164" s="581"/>
      <c r="K164" s="278"/>
      <c r="L164" s="278"/>
    </row>
    <row r="165" spans="1:12">
      <c r="A165" s="607"/>
      <c r="B165" s="146" t="s">
        <v>450</v>
      </c>
      <c r="C165" s="223"/>
      <c r="D165" s="223"/>
      <c r="E165" s="223"/>
      <c r="F165" s="223"/>
      <c r="G165" s="223"/>
      <c r="H165" s="223"/>
      <c r="I165" s="376"/>
      <c r="J165" s="581"/>
      <c r="K165" s="278"/>
      <c r="L165" s="278"/>
    </row>
    <row r="166" spans="1:12">
      <c r="A166" s="607"/>
      <c r="B166" s="146" t="s">
        <v>242</v>
      </c>
      <c r="C166" s="223"/>
      <c r="D166" s="223"/>
      <c r="E166" s="223"/>
      <c r="F166" s="223"/>
      <c r="G166" s="223"/>
      <c r="H166" s="223"/>
      <c r="I166" s="376"/>
      <c r="J166" s="581"/>
      <c r="K166" s="278"/>
      <c r="L166" s="278"/>
    </row>
    <row r="167" spans="1:12">
      <c r="A167" s="607"/>
      <c r="B167" s="146" t="s">
        <v>451</v>
      </c>
      <c r="C167" s="223"/>
      <c r="D167" s="223"/>
      <c r="E167" s="223"/>
      <c r="F167" s="223"/>
      <c r="G167" s="223"/>
      <c r="H167" s="223"/>
      <c r="I167" s="376"/>
      <c r="J167" s="581"/>
      <c r="K167" s="278"/>
      <c r="L167" s="278"/>
    </row>
    <row r="168" spans="1:12">
      <c r="A168" s="607"/>
      <c r="B168" s="146"/>
      <c r="C168" s="223"/>
      <c r="D168" s="223"/>
      <c r="E168" s="223"/>
      <c r="F168" s="223"/>
      <c r="G168" s="223"/>
      <c r="H168" s="223"/>
      <c r="I168" s="376"/>
      <c r="J168" s="581"/>
      <c r="K168" s="278"/>
      <c r="L168" s="278"/>
    </row>
    <row r="169" spans="1:12">
      <c r="A169" s="608" t="s">
        <v>421</v>
      </c>
      <c r="B169" s="146" t="s">
        <v>534</v>
      </c>
      <c r="C169" s="223"/>
      <c r="D169" s="223"/>
      <c r="E169" s="223"/>
      <c r="F169" s="223"/>
      <c r="G169" s="223"/>
      <c r="H169" s="223"/>
      <c r="I169" s="376"/>
      <c r="J169" s="581"/>
      <c r="K169" s="278"/>
      <c r="L169" s="278"/>
    </row>
    <row r="170" spans="1:12">
      <c r="A170" s="579"/>
      <c r="B170" s="580"/>
      <c r="C170" s="376"/>
      <c r="D170" s="376"/>
      <c r="E170" s="376"/>
      <c r="F170" s="376"/>
      <c r="G170" s="376"/>
      <c r="H170" s="376"/>
      <c r="I170" s="376"/>
      <c r="J170" s="581"/>
      <c r="K170" s="278"/>
      <c r="L170" s="278"/>
    </row>
    <row r="171" spans="1:12" ht="15.75">
      <c r="A171" s="579"/>
      <c r="B171" s="636" t="s">
        <v>185</v>
      </c>
      <c r="C171" s="286"/>
      <c r="D171" s="286"/>
      <c r="E171" s="286"/>
      <c r="F171" s="286"/>
      <c r="G171" s="214"/>
      <c r="H171" s="376"/>
      <c r="I171" s="376"/>
      <c r="J171" s="581"/>
      <c r="K171" s="278"/>
      <c r="L171" s="278"/>
    </row>
    <row r="172" spans="1:12">
      <c r="A172" s="579"/>
      <c r="B172" s="282" t="s">
        <v>186</v>
      </c>
      <c r="C172" s="287"/>
      <c r="D172" s="287"/>
      <c r="E172" s="287"/>
      <c r="F172" s="287"/>
      <c r="G172" s="288" t="s">
        <v>254</v>
      </c>
      <c r="H172" s="376"/>
      <c r="I172" s="376"/>
      <c r="J172" s="581"/>
      <c r="K172" s="278"/>
      <c r="L172" s="278"/>
    </row>
    <row r="173" spans="1:12">
      <c r="A173" s="579"/>
      <c r="B173" s="284"/>
      <c r="C173" s="286"/>
      <c r="D173" s="286"/>
      <c r="E173" s="286"/>
      <c r="F173" s="286"/>
      <c r="G173" s="289"/>
      <c r="H173" s="376"/>
      <c r="I173" s="376"/>
      <c r="J173" s="581"/>
      <c r="K173" s="278"/>
      <c r="L173" s="278"/>
    </row>
    <row r="174" spans="1:12">
      <c r="A174" s="579"/>
      <c r="B174" s="284" t="s">
        <v>488</v>
      </c>
      <c r="C174" s="286"/>
      <c r="D174" s="286"/>
      <c r="E174" s="286"/>
      <c r="F174" s="286"/>
      <c r="G174" s="289"/>
      <c r="H174" s="376"/>
      <c r="I174" s="376"/>
      <c r="J174" s="581"/>
      <c r="K174" s="278"/>
      <c r="L174" s="278"/>
    </row>
    <row r="175" spans="1:12">
      <c r="A175" s="610"/>
      <c r="B175" s="201" t="s">
        <v>489</v>
      </c>
      <c r="C175" s="286"/>
      <c r="D175" s="286"/>
      <c r="E175" s="286"/>
      <c r="F175" s="286"/>
      <c r="G175" s="198">
        <v>5160</v>
      </c>
      <c r="H175" s="286"/>
      <c r="I175" s="286"/>
      <c r="J175" s="611"/>
      <c r="K175" s="290"/>
      <c r="L175" s="290"/>
    </row>
    <row r="176" spans="1:12">
      <c r="A176" s="610"/>
      <c r="B176" s="201" t="s">
        <v>490</v>
      </c>
      <c r="C176" s="286"/>
      <c r="D176" s="286"/>
      <c r="E176" s="286"/>
      <c r="F176" s="286"/>
      <c r="G176" s="318"/>
      <c r="H176" s="286"/>
      <c r="I176" s="286"/>
      <c r="J176" s="611"/>
      <c r="K176" s="290"/>
      <c r="L176" s="290"/>
    </row>
    <row r="177" spans="1:12">
      <c r="A177" s="610"/>
      <c r="B177" s="201" t="s">
        <v>491</v>
      </c>
      <c r="C177" s="286"/>
      <c r="D177" s="286"/>
      <c r="E177" s="286"/>
      <c r="F177" s="286"/>
      <c r="G177" s="318"/>
      <c r="H177" s="286"/>
      <c r="I177" s="286"/>
      <c r="J177" s="611"/>
      <c r="K177" s="290"/>
      <c r="L177" s="290"/>
    </row>
    <row r="178" spans="1:12">
      <c r="A178" s="579"/>
      <c r="B178" s="284"/>
      <c r="C178" s="286"/>
      <c r="D178" s="286"/>
      <c r="E178" s="286"/>
      <c r="F178" s="286"/>
      <c r="G178" s="318"/>
      <c r="H178" s="376"/>
      <c r="I178" s="376"/>
      <c r="J178" s="581"/>
      <c r="K178" s="278"/>
      <c r="L178" s="278"/>
    </row>
    <row r="179" spans="1:12">
      <c r="A179" s="579"/>
      <c r="B179" s="284" t="s">
        <v>249</v>
      </c>
      <c r="C179" s="286"/>
      <c r="D179" s="286"/>
      <c r="E179" s="286"/>
      <c r="F179" s="286"/>
      <c r="G179" s="319"/>
      <c r="H179" s="376"/>
      <c r="I179" s="376"/>
      <c r="J179" s="581"/>
      <c r="K179" s="278"/>
      <c r="L179" s="278"/>
    </row>
    <row r="180" spans="1:12">
      <c r="A180" s="610"/>
      <c r="B180" s="201" t="s">
        <v>187</v>
      </c>
      <c r="C180" s="286"/>
      <c r="D180" s="286"/>
      <c r="E180" s="286"/>
      <c r="F180" s="286"/>
      <c r="G180" s="198">
        <v>8470</v>
      </c>
      <c r="H180" s="286"/>
      <c r="I180" s="286"/>
      <c r="J180" s="611"/>
      <c r="K180" s="290"/>
      <c r="L180" s="290"/>
    </row>
    <row r="181" spans="1:12">
      <c r="A181" s="610"/>
      <c r="B181" s="201" t="s">
        <v>188</v>
      </c>
      <c r="C181" s="286"/>
      <c r="D181" s="286"/>
      <c r="E181" s="286"/>
      <c r="F181" s="286"/>
      <c r="G181" s="198">
        <v>16930</v>
      </c>
      <c r="H181" s="286"/>
      <c r="I181" s="286"/>
      <c r="J181" s="611"/>
      <c r="K181" s="290"/>
      <c r="L181" s="290"/>
    </row>
    <row r="182" spans="1:12">
      <c r="A182" s="610"/>
      <c r="B182" s="201" t="s">
        <v>189</v>
      </c>
      <c r="C182" s="286"/>
      <c r="D182" s="286"/>
      <c r="E182" s="286"/>
      <c r="F182" s="286"/>
      <c r="G182" s="215">
        <v>5970</v>
      </c>
      <c r="H182" s="286"/>
      <c r="I182" s="286"/>
      <c r="J182" s="611"/>
      <c r="K182" s="290"/>
      <c r="L182" s="290"/>
    </row>
    <row r="183" spans="1:12">
      <c r="A183" s="610"/>
      <c r="B183" s="291" t="s">
        <v>8</v>
      </c>
      <c r="C183" s="286"/>
      <c r="D183" s="286"/>
      <c r="E183" s="286"/>
      <c r="F183" s="286"/>
      <c r="G183" s="214"/>
      <c r="H183" s="286"/>
      <c r="I183" s="286"/>
      <c r="J183" s="611"/>
      <c r="K183" s="290"/>
      <c r="L183" s="290"/>
    </row>
    <row r="184" spans="1:12">
      <c r="A184" s="579"/>
      <c r="B184" s="291"/>
      <c r="C184" s="286"/>
      <c r="D184" s="286"/>
      <c r="E184" s="286"/>
      <c r="F184" s="286"/>
      <c r="G184" s="214"/>
      <c r="H184" s="376"/>
      <c r="I184" s="376"/>
      <c r="J184" s="581"/>
      <c r="K184" s="278"/>
      <c r="L184" s="278"/>
    </row>
    <row r="185" spans="1:12">
      <c r="A185" s="579"/>
      <c r="B185" s="285" t="s">
        <v>535</v>
      </c>
      <c r="C185" s="286"/>
      <c r="D185" s="286"/>
      <c r="E185" s="286"/>
      <c r="F185" s="286"/>
      <c r="G185" s="612"/>
      <c r="H185" s="376"/>
      <c r="I185" s="376"/>
      <c r="J185" s="581"/>
      <c r="K185" s="278"/>
      <c r="L185" s="278"/>
    </row>
    <row r="186" spans="1:12">
      <c r="A186" s="610"/>
      <c r="B186" s="201" t="s">
        <v>152</v>
      </c>
      <c r="C186" s="286"/>
      <c r="D186" s="286"/>
      <c r="E186" s="286"/>
      <c r="F186" s="286"/>
      <c r="G186" s="198">
        <v>7780</v>
      </c>
      <c r="H186" s="286"/>
      <c r="I186" s="286"/>
      <c r="J186" s="611"/>
      <c r="K186" s="290"/>
      <c r="L186" s="290"/>
    </row>
    <row r="187" spans="1:12">
      <c r="A187" s="610"/>
      <c r="B187" s="201" t="s">
        <v>153</v>
      </c>
      <c r="C187" s="286"/>
      <c r="D187" s="286"/>
      <c r="E187" s="286"/>
      <c r="F187" s="286"/>
      <c r="G187" s="198"/>
      <c r="H187" s="286"/>
      <c r="I187" s="286"/>
      <c r="J187" s="611"/>
      <c r="K187" s="290"/>
      <c r="L187" s="290"/>
    </row>
    <row r="188" spans="1:12">
      <c r="A188" s="579"/>
      <c r="B188" s="613"/>
      <c r="C188" s="196"/>
      <c r="D188" s="196"/>
      <c r="E188" s="196"/>
      <c r="F188" s="196"/>
      <c r="G188" s="614"/>
      <c r="H188" s="376"/>
      <c r="I188" s="376"/>
      <c r="J188" s="581"/>
      <c r="K188" s="278"/>
      <c r="L188" s="278"/>
    </row>
    <row r="189" spans="1:12">
      <c r="A189" s="579"/>
      <c r="B189" s="284" t="s">
        <v>154</v>
      </c>
      <c r="C189" s="196"/>
      <c r="D189" s="196"/>
      <c r="E189" s="196"/>
      <c r="F189" s="196"/>
      <c r="G189" s="614"/>
      <c r="H189" s="376"/>
      <c r="I189" s="376"/>
      <c r="J189" s="581"/>
      <c r="K189" s="278"/>
      <c r="L189" s="278"/>
    </row>
    <row r="190" spans="1:12">
      <c r="A190" s="610"/>
      <c r="B190" s="201" t="s">
        <v>155</v>
      </c>
      <c r="C190" s="286"/>
      <c r="D190" s="286"/>
      <c r="E190" s="286"/>
      <c r="F190" s="286"/>
      <c r="G190" s="198">
        <v>5860</v>
      </c>
      <c r="H190" s="286"/>
      <c r="I190" s="286"/>
      <c r="J190" s="611"/>
      <c r="K190" s="290"/>
      <c r="L190" s="290"/>
    </row>
    <row r="191" spans="1:12">
      <c r="A191" s="579"/>
      <c r="B191" s="613"/>
      <c r="C191" s="286"/>
      <c r="D191" s="286"/>
      <c r="E191" s="286"/>
      <c r="F191" s="286"/>
      <c r="G191" s="615"/>
      <c r="H191" s="376"/>
      <c r="I191" s="376"/>
      <c r="J191" s="581"/>
      <c r="K191" s="278"/>
      <c r="L191" s="278"/>
    </row>
    <row r="192" spans="1:12">
      <c r="A192" s="579"/>
      <c r="B192" s="284" t="s">
        <v>738</v>
      </c>
      <c r="C192" s="196"/>
      <c r="D192" s="196"/>
      <c r="E192" s="196"/>
      <c r="F192" s="196"/>
      <c r="G192" s="198"/>
      <c r="H192" s="376"/>
      <c r="I192" s="376"/>
      <c r="J192" s="581"/>
      <c r="K192" s="278"/>
      <c r="L192" s="278"/>
    </row>
    <row r="193" spans="1:12">
      <c r="A193" s="579"/>
      <c r="B193" s="201" t="s">
        <v>739</v>
      </c>
      <c r="C193" s="286"/>
      <c r="D193" s="286"/>
      <c r="E193" s="286"/>
      <c r="F193" s="286"/>
      <c r="G193" s="198">
        <v>97590</v>
      </c>
      <c r="H193" s="286"/>
      <c r="I193" s="376"/>
      <c r="J193" s="581"/>
      <c r="K193" s="278"/>
      <c r="L193" s="278"/>
    </row>
    <row r="194" spans="1:12">
      <c r="A194" s="579"/>
      <c r="B194" s="580"/>
      <c r="C194" s="376"/>
      <c r="D194" s="376"/>
      <c r="E194" s="376"/>
      <c r="F194" s="376"/>
      <c r="G194" s="376"/>
      <c r="H194" s="376"/>
      <c r="I194" s="376"/>
      <c r="J194" s="581"/>
      <c r="K194" s="278"/>
      <c r="L194" s="278"/>
    </row>
    <row r="195" spans="1:12" ht="15.75">
      <c r="A195" s="616"/>
      <c r="B195" s="637" t="s">
        <v>422</v>
      </c>
      <c r="C195" s="216"/>
      <c r="D195" s="216"/>
      <c r="E195" s="216"/>
      <c r="F195" s="216"/>
      <c r="G195" s="216"/>
      <c r="H195" s="216"/>
      <c r="I195" s="376"/>
      <c r="J195" s="581"/>
      <c r="K195" s="278"/>
      <c r="L195" s="278"/>
    </row>
    <row r="196" spans="1:12">
      <c r="A196" s="579"/>
      <c r="B196" s="217" t="s">
        <v>42</v>
      </c>
      <c r="C196" s="987" t="s">
        <v>43</v>
      </c>
      <c r="D196" s="987"/>
      <c r="E196" s="988"/>
      <c r="F196" s="989" t="s">
        <v>44</v>
      </c>
      <c r="G196" s="987"/>
      <c r="H196" s="987"/>
      <c r="I196" s="376"/>
      <c r="J196" s="581"/>
      <c r="K196" s="278"/>
      <c r="L196" s="278"/>
    </row>
    <row r="197" spans="1:12" ht="25.5">
      <c r="A197" s="579"/>
      <c r="B197" s="218" t="s">
        <v>265</v>
      </c>
      <c r="C197" s="219" t="s">
        <v>192</v>
      </c>
      <c r="D197" s="219" t="s">
        <v>193</v>
      </c>
      <c r="E197" s="219" t="s">
        <v>415</v>
      </c>
      <c r="F197" s="220" t="s">
        <v>192</v>
      </c>
      <c r="G197" s="219" t="s">
        <v>193</v>
      </c>
      <c r="H197" s="219" t="s">
        <v>415</v>
      </c>
      <c r="I197" s="376"/>
      <c r="J197" s="581"/>
      <c r="K197" s="278"/>
      <c r="L197" s="278"/>
    </row>
    <row r="198" spans="1:12">
      <c r="A198" s="579"/>
      <c r="B198" s="221"/>
      <c r="C198" s="638" t="s">
        <v>267</v>
      </c>
      <c r="D198" s="638" t="s">
        <v>267</v>
      </c>
      <c r="E198" s="638" t="s">
        <v>268</v>
      </c>
      <c r="F198" s="639" t="s">
        <v>267</v>
      </c>
      <c r="G198" s="638" t="s">
        <v>267</v>
      </c>
      <c r="H198" s="638" t="s">
        <v>268</v>
      </c>
      <c r="I198" s="376"/>
      <c r="J198" s="581"/>
      <c r="K198" s="278"/>
      <c r="L198" s="278"/>
    </row>
    <row r="199" spans="1:12">
      <c r="A199" s="579"/>
      <c r="B199" s="617"/>
      <c r="C199" s="618"/>
      <c r="D199" s="618"/>
      <c r="E199" s="618"/>
      <c r="F199" s="222"/>
      <c r="G199" s="223"/>
      <c r="H199" s="223"/>
      <c r="I199" s="376"/>
      <c r="J199" s="581"/>
      <c r="K199" s="278"/>
      <c r="L199" s="278"/>
    </row>
    <row r="200" spans="1:12">
      <c r="A200" s="579"/>
      <c r="B200" s="640" t="s">
        <v>384</v>
      </c>
      <c r="C200" s="223"/>
      <c r="D200" s="223"/>
      <c r="E200" s="223"/>
      <c r="F200" s="222"/>
      <c r="G200" s="223"/>
      <c r="H200" s="223"/>
      <c r="I200" s="376"/>
      <c r="J200" s="581"/>
      <c r="K200" s="278"/>
      <c r="L200" s="278"/>
    </row>
    <row r="201" spans="1:12">
      <c r="A201" s="579"/>
      <c r="B201" s="146" t="s">
        <v>384</v>
      </c>
      <c r="C201" s="619"/>
      <c r="D201" s="619"/>
      <c r="E201" s="619"/>
      <c r="F201" s="224"/>
      <c r="G201" s="223"/>
      <c r="H201" s="223"/>
      <c r="I201" s="376"/>
      <c r="J201" s="581"/>
      <c r="K201" s="278"/>
      <c r="L201" s="278"/>
    </row>
    <row r="202" spans="1:12" ht="15">
      <c r="A202" s="579"/>
      <c r="B202" s="146" t="s">
        <v>385</v>
      </c>
      <c r="C202" s="208">
        <v>46410</v>
      </c>
      <c r="D202" s="208">
        <v>8230</v>
      </c>
      <c r="E202" s="208">
        <v>8130</v>
      </c>
      <c r="F202" s="207">
        <v>49658.700000000004</v>
      </c>
      <c r="G202" s="208">
        <v>9053</v>
      </c>
      <c r="H202" s="208">
        <v>9674.6999999999989</v>
      </c>
      <c r="I202" s="265"/>
      <c r="J202" s="24"/>
      <c r="K202" s="379"/>
      <c r="L202" s="375"/>
    </row>
    <row r="203" spans="1:12">
      <c r="A203" s="579"/>
      <c r="B203" s="146" t="s">
        <v>386</v>
      </c>
      <c r="C203" s="619"/>
      <c r="D203" s="619"/>
      <c r="E203" s="619"/>
      <c r="F203" s="211"/>
      <c r="G203" s="212"/>
      <c r="H203" s="208"/>
      <c r="I203" s="376"/>
      <c r="J203" s="24"/>
      <c r="K203" s="375"/>
      <c r="L203" s="375"/>
    </row>
    <row r="204" spans="1:12">
      <c r="A204" s="579"/>
      <c r="B204" s="146" t="s">
        <v>387</v>
      </c>
      <c r="C204" s="208">
        <v>42770</v>
      </c>
      <c r="D204" s="208">
        <v>8230</v>
      </c>
      <c r="E204" s="208">
        <v>7370</v>
      </c>
      <c r="F204" s="207">
        <v>45763.9</v>
      </c>
      <c r="G204" s="208">
        <v>9053</v>
      </c>
      <c r="H204" s="208">
        <v>8770.2999999999993</v>
      </c>
      <c r="I204" s="286"/>
      <c r="J204" s="24"/>
      <c r="K204" s="375"/>
      <c r="L204" s="375"/>
    </row>
    <row r="205" spans="1:12">
      <c r="A205" s="579"/>
      <c r="B205" s="146" t="s">
        <v>388</v>
      </c>
      <c r="C205" s="208">
        <v>68190</v>
      </c>
      <c r="D205" s="208">
        <v>8230</v>
      </c>
      <c r="E205" s="208">
        <v>7370</v>
      </c>
      <c r="F205" s="207">
        <v>72963.3</v>
      </c>
      <c r="G205" s="208">
        <v>9053</v>
      </c>
      <c r="H205" s="208">
        <v>8770.2999999999993</v>
      </c>
      <c r="I205" s="286"/>
      <c r="J205" s="24"/>
      <c r="K205" s="375"/>
      <c r="L205" s="375"/>
    </row>
    <row r="206" spans="1:12">
      <c r="A206" s="579"/>
      <c r="B206" s="144"/>
      <c r="C206" s="620"/>
      <c r="D206" s="620"/>
      <c r="E206" s="620"/>
      <c r="F206" s="620"/>
      <c r="G206" s="620"/>
      <c r="H206" s="620"/>
      <c r="I206" s="376"/>
      <c r="J206" s="581"/>
      <c r="K206" s="278"/>
      <c r="L206" s="278"/>
    </row>
    <row r="207" spans="1:12">
      <c r="A207" s="579"/>
      <c r="B207" s="146" t="s">
        <v>378</v>
      </c>
      <c r="C207" s="619"/>
      <c r="D207" s="619"/>
      <c r="E207" s="619"/>
      <c r="F207" s="619"/>
      <c r="G207" s="619"/>
      <c r="H207" s="621"/>
      <c r="I207" s="376"/>
      <c r="J207" s="581"/>
      <c r="K207" s="278"/>
      <c r="L207" s="278"/>
    </row>
    <row r="208" spans="1:12">
      <c r="A208" s="579"/>
      <c r="B208" s="146" t="s">
        <v>389</v>
      </c>
      <c r="C208" s="619"/>
      <c r="D208" s="619"/>
      <c r="E208" s="619"/>
      <c r="F208" s="619"/>
      <c r="G208" s="619"/>
      <c r="H208" s="621"/>
      <c r="I208" s="376"/>
      <c r="J208" s="581"/>
      <c r="K208" s="278"/>
      <c r="L208" s="278"/>
    </row>
    <row r="209" spans="1:12">
      <c r="A209" s="579"/>
      <c r="B209" s="146" t="s">
        <v>390</v>
      </c>
      <c r="C209" s="223"/>
      <c r="D209" s="223"/>
      <c r="E209" s="223"/>
      <c r="F209" s="223"/>
      <c r="G209" s="223"/>
      <c r="H209" s="223"/>
      <c r="I209" s="376"/>
      <c r="J209" s="581"/>
      <c r="K209" s="278"/>
      <c r="L209" s="278"/>
    </row>
    <row r="210" spans="1:12">
      <c r="A210" s="579"/>
      <c r="B210" s="622"/>
      <c r="C210" s="223"/>
      <c r="D210" s="146"/>
      <c r="E210" s="146"/>
      <c r="F210" s="223"/>
      <c r="G210" s="223"/>
      <c r="H210" s="223"/>
      <c r="I210" s="376"/>
      <c r="J210" s="581"/>
      <c r="K210" s="278"/>
      <c r="L210" s="278"/>
    </row>
    <row r="211" spans="1:12">
      <c r="A211" s="579"/>
      <c r="B211" s="622"/>
      <c r="C211" s="223"/>
      <c r="D211" s="146"/>
      <c r="E211" s="146"/>
      <c r="F211" s="223"/>
      <c r="G211" s="223"/>
      <c r="H211" s="223"/>
      <c r="I211" s="376"/>
      <c r="J211" s="581"/>
      <c r="K211" s="278"/>
      <c r="L211" s="278"/>
    </row>
    <row r="212" spans="1:12" ht="15.75">
      <c r="A212" s="579"/>
      <c r="B212" s="641" t="s">
        <v>391</v>
      </c>
      <c r="C212" s="223"/>
      <c r="D212" s="223"/>
      <c r="E212" s="223"/>
      <c r="F212" s="223"/>
      <c r="G212" s="225"/>
      <c r="H212" s="223"/>
      <c r="I212" s="376"/>
      <c r="J212" s="581"/>
      <c r="K212" s="278"/>
      <c r="L212" s="278"/>
    </row>
    <row r="213" spans="1:12" ht="15.75">
      <c r="A213" s="579"/>
      <c r="B213" s="151"/>
      <c r="C213" s="223"/>
      <c r="D213" s="223"/>
      <c r="E213" s="223"/>
      <c r="F213" s="223"/>
      <c r="G213" s="225"/>
      <c r="H213" s="223"/>
      <c r="I213" s="376"/>
      <c r="J213" s="581"/>
      <c r="K213" s="278"/>
      <c r="L213" s="278"/>
    </row>
    <row r="214" spans="1:12">
      <c r="A214" s="579"/>
      <c r="B214" s="221" t="s">
        <v>186</v>
      </c>
      <c r="C214" s="216"/>
      <c r="D214" s="216"/>
      <c r="E214" s="216"/>
      <c r="F214" s="216"/>
      <c r="G214" s="226" t="s">
        <v>254</v>
      </c>
      <c r="H214" s="223"/>
      <c r="I214" s="376"/>
      <c r="J214" s="581"/>
      <c r="K214" s="278"/>
      <c r="L214" s="278"/>
    </row>
    <row r="215" spans="1:12">
      <c r="A215" s="579"/>
      <c r="B215" s="144"/>
      <c r="C215" s="223"/>
      <c r="D215" s="223"/>
      <c r="E215" s="223"/>
      <c r="F215" s="223"/>
      <c r="G215" s="74"/>
      <c r="H215" s="223"/>
      <c r="I215" s="376"/>
      <c r="J215" s="581"/>
      <c r="K215" s="278"/>
      <c r="L215" s="278"/>
    </row>
    <row r="216" spans="1:12">
      <c r="A216" s="579"/>
      <c r="B216" s="144" t="s">
        <v>392</v>
      </c>
      <c r="C216" s="144"/>
      <c r="D216" s="144"/>
      <c r="E216" s="144"/>
      <c r="F216" s="144"/>
      <c r="G216" s="144"/>
      <c r="H216" s="223"/>
      <c r="I216" s="376"/>
      <c r="J216" s="581"/>
      <c r="K216" s="278"/>
      <c r="L216" s="278"/>
    </row>
    <row r="217" spans="1:12">
      <c r="A217" s="623"/>
      <c r="B217" s="624" t="s">
        <v>393</v>
      </c>
      <c r="C217" s="74"/>
      <c r="D217" s="227"/>
      <c r="E217" s="227"/>
      <c r="F217" s="227"/>
      <c r="G217" s="73">
        <v>5980</v>
      </c>
      <c r="H217" s="223"/>
      <c r="I217" s="376"/>
      <c r="J217" s="581"/>
      <c r="K217" s="278"/>
      <c r="L217" s="278"/>
    </row>
    <row r="218" spans="1:12">
      <c r="A218" s="623"/>
      <c r="B218" s="624" t="s">
        <v>394</v>
      </c>
      <c r="C218" s="227"/>
      <c r="D218" s="227"/>
      <c r="E218" s="227"/>
      <c r="F218" s="227"/>
      <c r="G218" s="73">
        <v>47210</v>
      </c>
      <c r="H218" s="223"/>
      <c r="I218" s="376"/>
      <c r="J218" s="581"/>
      <c r="K218" s="278"/>
      <c r="L218" s="278"/>
    </row>
    <row r="219" spans="1:12">
      <c r="A219" s="579"/>
      <c r="B219" s="624"/>
      <c r="C219" s="223"/>
      <c r="D219" s="223"/>
      <c r="E219" s="223"/>
      <c r="F219" s="223"/>
      <c r="G219" s="73"/>
      <c r="H219" s="223"/>
      <c r="I219" s="376"/>
      <c r="J219" s="581"/>
      <c r="K219" s="278"/>
      <c r="L219" s="278"/>
    </row>
    <row r="220" spans="1:12">
      <c r="A220" s="579"/>
      <c r="B220" s="146" t="s">
        <v>378</v>
      </c>
      <c r="C220" s="223"/>
      <c r="D220" s="223"/>
      <c r="E220" s="223"/>
      <c r="F220" s="223"/>
      <c r="G220" s="73"/>
      <c r="H220" s="223"/>
      <c r="I220" s="376"/>
      <c r="J220" s="581"/>
      <c r="K220" s="278"/>
      <c r="L220" s="278"/>
    </row>
    <row r="221" spans="1:12">
      <c r="A221" s="579"/>
      <c r="B221" s="146" t="s">
        <v>395</v>
      </c>
      <c r="C221" s="223"/>
      <c r="D221" s="223"/>
      <c r="E221" s="223"/>
      <c r="F221" s="223"/>
      <c r="G221" s="73"/>
      <c r="H221" s="223"/>
      <c r="I221" s="376"/>
      <c r="J221" s="581"/>
      <c r="K221" s="292"/>
      <c r="L221" s="278"/>
    </row>
    <row r="222" spans="1:12">
      <c r="A222" s="579"/>
      <c r="B222" s="146"/>
      <c r="C222" s="223"/>
      <c r="D222" s="223"/>
      <c r="E222" s="223"/>
      <c r="F222" s="223"/>
      <c r="G222" s="73"/>
      <c r="H222" s="223"/>
      <c r="I222" s="376"/>
      <c r="J222" s="581"/>
      <c r="K222" s="278"/>
      <c r="L222" s="278"/>
    </row>
    <row r="223" spans="1:12">
      <c r="A223" s="579"/>
      <c r="B223" s="144" t="s">
        <v>190</v>
      </c>
      <c r="C223" s="144"/>
      <c r="D223" s="144"/>
      <c r="E223" s="144"/>
      <c r="F223" s="144"/>
      <c r="G223" s="146"/>
      <c r="H223" s="223"/>
      <c r="I223" s="376"/>
      <c r="J223" s="581"/>
      <c r="K223" s="278"/>
      <c r="L223" s="278"/>
    </row>
    <row r="224" spans="1:12">
      <c r="A224" s="623"/>
      <c r="B224" s="624" t="s">
        <v>396</v>
      </c>
      <c r="C224" s="74"/>
      <c r="D224" s="227"/>
      <c r="E224" s="227"/>
      <c r="F224" s="227"/>
      <c r="G224" s="73">
        <v>1940</v>
      </c>
      <c r="H224" s="223"/>
      <c r="I224" s="376"/>
      <c r="J224" s="581"/>
      <c r="K224" s="278"/>
      <c r="L224" s="278"/>
    </row>
    <row r="225" spans="1:12">
      <c r="A225" s="623"/>
      <c r="B225" s="624" t="s">
        <v>397</v>
      </c>
      <c r="C225" s="227"/>
      <c r="D225" s="227"/>
      <c r="E225" s="227"/>
      <c r="F225" s="227"/>
      <c r="G225" s="73">
        <v>1940</v>
      </c>
      <c r="H225" s="223"/>
      <c r="I225" s="376"/>
      <c r="J225" s="581"/>
      <c r="K225" s="278"/>
      <c r="L225" s="278"/>
    </row>
    <row r="226" spans="1:12">
      <c r="A226" s="623"/>
      <c r="B226" s="624" t="s">
        <v>398</v>
      </c>
      <c r="C226" s="227"/>
      <c r="D226" s="227"/>
      <c r="E226" s="227"/>
      <c r="F226" s="227"/>
      <c r="G226" s="73">
        <v>3680</v>
      </c>
      <c r="H226" s="223"/>
      <c r="I226" s="376"/>
      <c r="J226" s="581"/>
      <c r="K226" s="278"/>
      <c r="L226" s="278"/>
    </row>
    <row r="227" spans="1:12">
      <c r="A227" s="579"/>
      <c r="B227" s="221"/>
      <c r="C227" s="216"/>
      <c r="D227" s="216"/>
      <c r="E227" s="216"/>
      <c r="F227" s="216"/>
      <c r="G227" s="226"/>
      <c r="H227" s="223"/>
      <c r="I227" s="376"/>
      <c r="J227" s="581"/>
      <c r="K227" s="278"/>
      <c r="L227" s="278"/>
    </row>
    <row r="228" spans="1:12">
      <c r="A228" s="625"/>
      <c r="B228" s="71"/>
      <c r="C228" s="71"/>
      <c r="D228" s="71"/>
      <c r="E228" s="71"/>
      <c r="F228" s="71"/>
      <c r="G228" s="71"/>
      <c r="H228" s="70"/>
      <c r="I228" s="626"/>
      <c r="J228" s="627"/>
      <c r="K228" s="6"/>
      <c r="L228" s="6"/>
    </row>
    <row r="229" spans="1:12" ht="13.5" thickBot="1">
      <c r="A229" s="628"/>
      <c r="B229" s="629"/>
      <c r="C229" s="630"/>
      <c r="D229" s="631"/>
      <c r="E229" s="631"/>
      <c r="F229" s="631"/>
      <c r="G229" s="632"/>
      <c r="H229" s="631"/>
      <c r="I229" s="633"/>
      <c r="J229" s="634"/>
      <c r="K229" s="6"/>
      <c r="L229" s="6"/>
    </row>
    <row r="230" spans="1:12">
      <c r="A230" s="67"/>
      <c r="B230" s="68"/>
      <c r="C230" s="70"/>
      <c r="D230" s="70"/>
      <c r="E230" s="70"/>
      <c r="F230" s="70"/>
      <c r="G230" s="73"/>
      <c r="H230" s="58"/>
      <c r="I230" s="6"/>
      <c r="J230" s="6"/>
      <c r="K230" s="6"/>
      <c r="L230" s="6"/>
    </row>
    <row r="231" spans="1:12">
      <c r="A231" s="67"/>
      <c r="B231" s="68"/>
      <c r="C231" s="70"/>
      <c r="D231" s="70"/>
      <c r="E231" s="70"/>
      <c r="F231" s="70"/>
      <c r="G231" s="74"/>
      <c r="H231" s="58"/>
      <c r="I231" s="6"/>
      <c r="J231" s="6"/>
      <c r="K231" s="6"/>
      <c r="L231" s="6"/>
    </row>
    <row r="232" spans="1:12">
      <c r="A232" s="67"/>
      <c r="B232" s="56"/>
      <c r="C232" s="70"/>
      <c r="D232" s="70"/>
      <c r="E232" s="70"/>
      <c r="F232" s="70"/>
      <c r="G232" s="75"/>
      <c r="H232" s="58"/>
      <c r="I232" s="6"/>
      <c r="J232" s="6"/>
      <c r="K232" s="6"/>
      <c r="L232" s="6"/>
    </row>
    <row r="233" spans="1:12">
      <c r="A233" s="67"/>
      <c r="B233" s="56"/>
      <c r="C233" s="70"/>
      <c r="D233" s="70"/>
      <c r="E233" s="70"/>
      <c r="F233" s="70"/>
      <c r="G233" s="73"/>
      <c r="H233" s="58"/>
      <c r="I233" s="6"/>
      <c r="J233" s="6"/>
      <c r="K233" s="6"/>
      <c r="L233" s="6"/>
    </row>
    <row r="234" spans="1:12">
      <c r="A234" s="67"/>
      <c r="B234" s="76"/>
      <c r="C234" s="70"/>
      <c r="D234" s="70"/>
      <c r="E234" s="70"/>
      <c r="F234" s="70"/>
      <c r="G234" s="73"/>
      <c r="H234" s="58"/>
      <c r="I234" s="6"/>
      <c r="J234" s="6"/>
      <c r="K234" s="6"/>
      <c r="L234" s="6"/>
    </row>
    <row r="235" spans="1:12">
      <c r="A235" s="67"/>
      <c r="B235" s="71"/>
      <c r="C235" s="71"/>
      <c r="D235" s="71"/>
      <c r="E235" s="71"/>
      <c r="F235" s="71"/>
      <c r="G235" s="77"/>
      <c r="H235" s="58"/>
      <c r="I235" s="6"/>
      <c r="J235" s="6"/>
      <c r="K235" s="6"/>
      <c r="L235" s="6"/>
    </row>
    <row r="236" spans="1:12">
      <c r="A236" s="67"/>
      <c r="B236" s="68"/>
      <c r="C236" s="72"/>
      <c r="D236" s="70"/>
      <c r="E236" s="70"/>
      <c r="F236" s="70"/>
      <c r="G236" s="73"/>
      <c r="H236" s="58"/>
      <c r="I236" s="6"/>
      <c r="J236" s="6"/>
      <c r="K236" s="6"/>
      <c r="L236" s="6"/>
    </row>
    <row r="237" spans="1:12">
      <c r="A237" s="67"/>
      <c r="B237" s="68"/>
      <c r="C237" s="70"/>
      <c r="D237" s="70"/>
      <c r="E237" s="70"/>
      <c r="F237" s="70"/>
      <c r="G237" s="73"/>
      <c r="H237" s="58"/>
      <c r="I237" s="6"/>
      <c r="J237" s="6"/>
      <c r="K237" s="6"/>
      <c r="L237" s="6"/>
    </row>
    <row r="238" spans="1:12">
      <c r="A238" s="67"/>
      <c r="B238" s="68"/>
      <c r="C238" s="70"/>
      <c r="D238" s="70"/>
      <c r="E238" s="70"/>
      <c r="F238" s="70"/>
      <c r="G238" s="73"/>
      <c r="H238" s="58"/>
      <c r="I238" s="6"/>
      <c r="J238" s="6"/>
      <c r="K238" s="6"/>
      <c r="L238" s="6"/>
    </row>
  </sheetData>
  <mergeCells count="7">
    <mergeCell ref="C6:F6"/>
    <mergeCell ref="G6:J6"/>
    <mergeCell ref="C196:E196"/>
    <mergeCell ref="F196:H196"/>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activeCell="K1" sqref="K1:L1"/>
    </sheetView>
  </sheetViews>
  <sheetFormatPr defaultRowHeight="12.75"/>
  <cols>
    <col min="1" max="1" width="10.28515625" customWidth="1"/>
    <col min="2" max="2" width="25" customWidth="1"/>
    <col min="3" max="3" width="21.140625" customWidth="1"/>
    <col min="5" max="5" width="11" bestFit="1" customWidth="1"/>
    <col min="6" max="6" width="14.85546875" customWidth="1"/>
    <col min="7" max="7" width="10" bestFit="1" customWidth="1"/>
    <col min="8" max="8" width="10.42578125" bestFit="1" customWidth="1"/>
    <col min="9" max="9" width="11.28515625" customWidth="1"/>
    <col min="10" max="10" width="14.140625" customWidth="1"/>
    <col min="11" max="11" width="10" bestFit="1" customWidth="1"/>
    <col min="12" max="12" width="14.28515625" customWidth="1"/>
  </cols>
  <sheetData>
    <row r="1" spans="1:13" ht="21" thickBot="1">
      <c r="A1" s="977" t="s">
        <v>803</v>
      </c>
      <c r="B1" s="978"/>
      <c r="C1" s="978"/>
      <c r="D1" s="978"/>
      <c r="E1" s="978"/>
      <c r="F1" s="978"/>
      <c r="G1" s="978"/>
      <c r="H1" s="978"/>
      <c r="I1" s="978"/>
      <c r="J1" s="978"/>
      <c r="K1" s="975" t="s">
        <v>80</v>
      </c>
      <c r="L1" s="976"/>
    </row>
    <row r="2" spans="1:13" s="504" customFormat="1" ht="21" thickBot="1">
      <c r="A2" s="517"/>
      <c r="B2" s="517"/>
      <c r="C2" s="265"/>
      <c r="D2" s="518"/>
      <c r="E2" s="518"/>
      <c r="F2" s="518"/>
    </row>
    <row r="3" spans="1:13" ht="13.5" thickBot="1">
      <c r="A3" s="990" t="s">
        <v>921</v>
      </c>
      <c r="B3" s="991"/>
      <c r="C3" s="991"/>
      <c r="D3" s="991"/>
      <c r="E3" s="991"/>
      <c r="F3" s="991"/>
      <c r="G3" s="991"/>
      <c r="H3" s="991"/>
      <c r="I3" s="991"/>
      <c r="J3" s="991"/>
      <c r="K3" s="991"/>
      <c r="L3" s="992"/>
      <c r="M3" s="70"/>
    </row>
    <row r="4" spans="1:13" ht="10.9" customHeight="1">
      <c r="A4" s="397"/>
      <c r="B4" s="647"/>
      <c r="C4" s="55"/>
      <c r="D4" s="50"/>
      <c r="E4" s="45"/>
      <c r="F4" s="45"/>
      <c r="G4" s="45"/>
      <c r="H4" s="46"/>
      <c r="I4" s="47"/>
      <c r="J4" s="50"/>
      <c r="K4" s="50"/>
      <c r="L4" s="648"/>
      <c r="M4" s="44"/>
    </row>
    <row r="5" spans="1:13">
      <c r="A5" s="649"/>
      <c r="B5" s="48"/>
      <c r="C5" s="49"/>
      <c r="D5" s="993" t="s">
        <v>43</v>
      </c>
      <c r="E5" s="993"/>
      <c r="F5" s="993"/>
      <c r="G5" s="993"/>
      <c r="H5" s="994"/>
      <c r="I5" s="995" t="s">
        <v>44</v>
      </c>
      <c r="J5" s="996"/>
      <c r="K5" s="996"/>
      <c r="L5" s="997"/>
      <c r="M5" s="50"/>
    </row>
    <row r="6" spans="1:13" ht="27" customHeight="1">
      <c r="A6" s="650" t="s">
        <v>362</v>
      </c>
      <c r="B6" s="646" t="s">
        <v>42</v>
      </c>
      <c r="C6" s="51"/>
      <c r="D6" s="51"/>
      <c r="E6" s="52" t="s">
        <v>354</v>
      </c>
      <c r="F6" s="53" t="s">
        <v>741</v>
      </c>
      <c r="G6" s="53" t="s">
        <v>355</v>
      </c>
      <c r="H6" s="54" t="s">
        <v>5</v>
      </c>
      <c r="I6" s="52" t="s">
        <v>354</v>
      </c>
      <c r="J6" s="53" t="s">
        <v>741</v>
      </c>
      <c r="K6" s="53" t="s">
        <v>355</v>
      </c>
      <c r="L6" s="651" t="s">
        <v>5</v>
      </c>
      <c r="M6" s="55"/>
    </row>
    <row r="7" spans="1:13">
      <c r="A7" s="397">
        <v>3311</v>
      </c>
      <c r="B7" s="76" t="s">
        <v>400</v>
      </c>
      <c r="C7" s="55"/>
      <c r="D7" s="55"/>
      <c r="E7" s="652">
        <v>59680</v>
      </c>
      <c r="F7" s="652">
        <v>18480</v>
      </c>
      <c r="G7" s="652">
        <v>8450</v>
      </c>
      <c r="H7" s="652">
        <v>8310</v>
      </c>
      <c r="I7" s="166">
        <f>E7*1.07</f>
        <v>63857.600000000006</v>
      </c>
      <c r="J7" s="166">
        <f>F7*1.07</f>
        <v>19773.600000000002</v>
      </c>
      <c r="K7" s="166">
        <f>G7*1.11</f>
        <v>9379.5</v>
      </c>
      <c r="L7" s="653">
        <f>H7*1.19</f>
        <v>9888.9</v>
      </c>
      <c r="M7" s="57"/>
    </row>
    <row r="8" spans="1:13">
      <c r="A8" s="397">
        <v>3315</v>
      </c>
      <c r="B8" s="55" t="s">
        <v>399</v>
      </c>
      <c r="C8" s="55"/>
      <c r="D8" s="55"/>
      <c r="E8" s="652">
        <v>54770</v>
      </c>
      <c r="F8" s="652">
        <v>14660</v>
      </c>
      <c r="G8" s="652">
        <v>6010</v>
      </c>
      <c r="H8" s="652">
        <v>5700</v>
      </c>
      <c r="I8" s="166">
        <f>E8*1.05</f>
        <v>57508.5</v>
      </c>
      <c r="J8" s="166">
        <f>F8*1.05</f>
        <v>15393</v>
      </c>
      <c r="K8" s="166">
        <f>G8*1.1</f>
        <v>6611.0000000000009</v>
      </c>
      <c r="L8" s="653">
        <f>H8*1.19</f>
        <v>6783</v>
      </c>
      <c r="M8" s="57"/>
    </row>
    <row r="9" spans="1:13">
      <c r="A9" s="397">
        <v>1080</v>
      </c>
      <c r="B9" s="55" t="s">
        <v>401</v>
      </c>
      <c r="C9" s="55"/>
      <c r="D9" s="55"/>
      <c r="E9" s="652">
        <f>+E7</f>
        <v>59680</v>
      </c>
      <c r="F9" s="652">
        <v>0</v>
      </c>
      <c r="G9" s="652">
        <f>+G7</f>
        <v>8450</v>
      </c>
      <c r="H9" s="652">
        <f>+H7</f>
        <v>8310</v>
      </c>
      <c r="I9" s="166">
        <f>I7</f>
        <v>63857.600000000006</v>
      </c>
      <c r="J9" s="166"/>
      <c r="K9" s="166">
        <f>+K7</f>
        <v>9379.5</v>
      </c>
      <c r="L9" s="653">
        <f>+L7</f>
        <v>9888.9</v>
      </c>
      <c r="M9" s="57"/>
    </row>
    <row r="10" spans="1:13">
      <c r="A10" s="397">
        <v>1980</v>
      </c>
      <c r="B10" s="55" t="s">
        <v>402</v>
      </c>
      <c r="C10" s="55"/>
      <c r="D10" s="55"/>
      <c r="E10" s="652">
        <f>+E8</f>
        <v>54770</v>
      </c>
      <c r="F10" s="652">
        <v>0</v>
      </c>
      <c r="G10" s="652">
        <f>+G8</f>
        <v>6010</v>
      </c>
      <c r="H10" s="652">
        <f>+H8</f>
        <v>5700</v>
      </c>
      <c r="I10" s="166">
        <f>I8</f>
        <v>57508.5</v>
      </c>
      <c r="J10" s="166"/>
      <c r="K10" s="166">
        <f>+K8</f>
        <v>6611.0000000000009</v>
      </c>
      <c r="L10" s="653">
        <f>+L8</f>
        <v>6783</v>
      </c>
      <c r="M10" s="57"/>
    </row>
    <row r="11" spans="1:13">
      <c r="A11" s="397"/>
      <c r="B11" s="76"/>
      <c r="C11" s="654"/>
      <c r="D11" s="55"/>
      <c r="E11" s="55"/>
      <c r="F11" s="55"/>
      <c r="G11" s="55"/>
      <c r="H11" s="55"/>
      <c r="I11" s="55"/>
      <c r="J11" s="55"/>
      <c r="K11" s="55"/>
      <c r="L11" s="655"/>
      <c r="M11" s="174"/>
    </row>
    <row r="12" spans="1:13">
      <c r="A12" s="397"/>
      <c r="B12" s="398" t="s">
        <v>357</v>
      </c>
      <c r="C12" s="70"/>
      <c r="D12" s="55"/>
      <c r="E12" s="55"/>
      <c r="F12" s="55"/>
      <c r="G12" s="55"/>
      <c r="H12" s="55"/>
      <c r="I12" s="55"/>
      <c r="J12" s="55"/>
      <c r="K12" s="55"/>
      <c r="L12" s="655"/>
      <c r="M12" s="42"/>
    </row>
    <row r="13" spans="1:13">
      <c r="A13" s="397"/>
      <c r="B13" s="76" t="s">
        <v>351</v>
      </c>
      <c r="C13" s="656">
        <v>4860</v>
      </c>
      <c r="D13" s="55"/>
      <c r="E13" s="55"/>
      <c r="F13" s="55"/>
      <c r="G13" s="55"/>
      <c r="H13" s="55"/>
      <c r="I13" s="657"/>
      <c r="J13" s="657"/>
      <c r="K13" s="657"/>
      <c r="L13" s="658"/>
      <c r="M13" s="42"/>
    </row>
    <row r="14" spans="1:13">
      <c r="A14" s="397"/>
      <c r="B14" s="76" t="s">
        <v>352</v>
      </c>
      <c r="C14" s="656">
        <v>5400</v>
      </c>
      <c r="D14" s="55"/>
      <c r="E14" s="659"/>
      <c r="F14" s="659"/>
      <c r="G14" s="659"/>
      <c r="H14" s="659"/>
      <c r="I14" s="660"/>
      <c r="J14" s="660"/>
      <c r="K14" s="660"/>
      <c r="L14" s="661"/>
      <c r="M14" s="42"/>
    </row>
    <row r="15" spans="1:13">
      <c r="A15" s="397"/>
      <c r="B15" s="76" t="s">
        <v>353</v>
      </c>
      <c r="C15" s="656">
        <v>5830</v>
      </c>
      <c r="D15" s="55"/>
      <c r="E15" s="659"/>
      <c r="F15" s="659"/>
      <c r="G15" s="659"/>
      <c r="H15" s="659"/>
      <c r="I15" s="660"/>
      <c r="J15" s="660"/>
      <c r="K15" s="660"/>
      <c r="L15" s="661"/>
      <c r="M15" s="42"/>
    </row>
    <row r="16" spans="1:13" ht="13.5" thickBot="1">
      <c r="A16" s="396"/>
      <c r="B16" s="3"/>
      <c r="C16" s="3"/>
      <c r="D16" s="3"/>
      <c r="E16" s="3"/>
      <c r="F16" s="3"/>
      <c r="G16" s="3"/>
      <c r="H16" s="3"/>
      <c r="I16" s="3"/>
      <c r="J16" s="3"/>
      <c r="K16" s="3"/>
      <c r="L16" s="102"/>
    </row>
  </sheetData>
  <mergeCells count="5">
    <mergeCell ref="A3:L3"/>
    <mergeCell ref="K1:L1"/>
    <mergeCell ref="D5:H5"/>
    <mergeCell ref="I5:L5"/>
    <mergeCell ref="A1:J1"/>
  </mergeCells>
  <hyperlinks>
    <hyperlink ref="K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5"/>
  <sheetViews>
    <sheetView zoomScaleNormal="100" workbookViewId="0">
      <selection activeCell="C1" sqref="C1:E1"/>
    </sheetView>
  </sheetViews>
  <sheetFormatPr defaultRowHeight="12.75"/>
  <cols>
    <col min="1" max="1" width="80.7109375" customWidth="1"/>
    <col min="2" max="2" width="38.28515625" customWidth="1"/>
    <col min="3" max="5" width="9.7109375" customWidth="1"/>
  </cols>
  <sheetData>
    <row r="1" spans="1:6" ht="21" thickBot="1">
      <c r="A1" s="977" t="s">
        <v>803</v>
      </c>
      <c r="B1" s="978"/>
      <c r="C1" s="975" t="s">
        <v>80</v>
      </c>
      <c r="D1" s="975"/>
      <c r="E1" s="976"/>
    </row>
    <row r="2" spans="1:6" s="504" customFormat="1" ht="20.25">
      <c r="A2" s="517"/>
      <c r="B2" s="517"/>
      <c r="C2" s="265"/>
      <c r="D2" s="518"/>
      <c r="E2" s="518"/>
      <c r="F2" s="518"/>
    </row>
    <row r="3" spans="1:6" ht="12.75" customHeight="1" thickBot="1"/>
    <row r="4" spans="1:6" ht="13.5" thickBot="1">
      <c r="A4" s="969" t="s">
        <v>922</v>
      </c>
      <c r="B4" s="970"/>
      <c r="C4" s="348"/>
      <c r="D4" s="350"/>
      <c r="E4" s="662"/>
    </row>
    <row r="5" spans="1:6" ht="15.75">
      <c r="A5" s="663" t="s">
        <v>444</v>
      </c>
      <c r="B5" s="182"/>
      <c r="C5" s="664"/>
      <c r="D5" s="664"/>
      <c r="E5" s="665"/>
    </row>
    <row r="6" spans="1:6" ht="16.5">
      <c r="A6" s="666"/>
      <c r="B6" s="677" t="s">
        <v>254</v>
      </c>
      <c r="C6" s="664"/>
      <c r="D6" s="664"/>
      <c r="E6" s="665"/>
    </row>
    <row r="7" spans="1:6">
      <c r="A7" s="550" t="s">
        <v>730</v>
      </c>
      <c r="B7" s="667">
        <v>7210</v>
      </c>
      <c r="C7" s="265"/>
      <c r="D7" s="265"/>
      <c r="E7" s="24"/>
    </row>
    <row r="8" spans="1:6">
      <c r="A8" s="550" t="s">
        <v>731</v>
      </c>
      <c r="B8" s="667">
        <v>14430</v>
      </c>
      <c r="C8" s="265"/>
      <c r="D8" s="265"/>
      <c r="E8" s="24"/>
    </row>
    <row r="9" spans="1:6">
      <c r="A9" s="550"/>
      <c r="B9" s="667"/>
      <c r="C9" s="265"/>
      <c r="D9" s="265"/>
      <c r="E9" s="24"/>
    </row>
    <row r="10" spans="1:6">
      <c r="A10" s="550" t="s">
        <v>756</v>
      </c>
      <c r="B10" s="667">
        <v>4890</v>
      </c>
      <c r="C10" s="265"/>
      <c r="D10" s="265"/>
      <c r="E10" s="24"/>
    </row>
    <row r="11" spans="1:6">
      <c r="A11" s="550"/>
      <c r="B11" s="667"/>
      <c r="C11" s="265"/>
      <c r="D11" s="265"/>
      <c r="E11" s="24"/>
    </row>
    <row r="12" spans="1:6">
      <c r="A12" s="550"/>
      <c r="B12" s="667"/>
      <c r="C12" s="265"/>
      <c r="D12" s="265"/>
      <c r="E12" s="24"/>
    </row>
    <row r="13" spans="1:6">
      <c r="A13" s="550" t="s">
        <v>804</v>
      </c>
      <c r="B13" s="668">
        <v>7210</v>
      </c>
      <c r="C13" s="265"/>
      <c r="D13" s="265"/>
      <c r="E13" s="24"/>
    </row>
    <row r="14" spans="1:6">
      <c r="A14" s="550"/>
      <c r="B14" s="202"/>
      <c r="C14" s="265"/>
      <c r="D14" s="265"/>
      <c r="E14" s="24"/>
    </row>
    <row r="15" spans="1:6" ht="12" customHeight="1">
      <c r="A15" s="550" t="s">
        <v>805</v>
      </c>
      <c r="B15" s="202">
        <v>6630</v>
      </c>
      <c r="C15" s="265"/>
      <c r="D15" s="265"/>
      <c r="E15" s="24"/>
    </row>
    <row r="16" spans="1:6">
      <c r="A16" s="550"/>
      <c r="B16" s="182"/>
      <c r="C16" s="265"/>
      <c r="D16" s="265"/>
      <c r="E16" s="24"/>
    </row>
    <row r="17" spans="1:5" ht="15.75">
      <c r="A17" s="669" t="s">
        <v>902</v>
      </c>
      <c r="B17" s="182"/>
      <c r="C17" s="265"/>
      <c r="D17" s="265"/>
      <c r="E17" s="24"/>
    </row>
    <row r="18" spans="1:5">
      <c r="A18" s="670"/>
      <c r="B18" s="677" t="s">
        <v>282</v>
      </c>
      <c r="C18" s="265"/>
      <c r="D18" s="265"/>
      <c r="E18" s="671"/>
    </row>
    <row r="19" spans="1:5">
      <c r="A19" s="550" t="s">
        <v>55</v>
      </c>
      <c r="B19" s="202">
        <v>1620</v>
      </c>
      <c r="C19" s="265"/>
      <c r="D19" s="265"/>
      <c r="E19" s="24"/>
    </row>
    <row r="20" spans="1:5">
      <c r="A20" s="550" t="s">
        <v>56</v>
      </c>
      <c r="B20" s="202">
        <v>1900</v>
      </c>
      <c r="C20" s="265"/>
      <c r="D20" s="265"/>
      <c r="E20" s="24"/>
    </row>
    <row r="21" spans="1:5">
      <c r="A21" s="550" t="s">
        <v>57</v>
      </c>
      <c r="B21" s="202">
        <v>2060</v>
      </c>
      <c r="C21" s="265"/>
      <c r="D21" s="265"/>
      <c r="E21" s="671"/>
    </row>
    <row r="22" spans="1:5">
      <c r="A22" s="550" t="s">
        <v>58</v>
      </c>
      <c r="B22" s="202">
        <v>2330</v>
      </c>
      <c r="C22" s="265"/>
      <c r="D22" s="265"/>
      <c r="E22" s="24"/>
    </row>
    <row r="23" spans="1:5">
      <c r="A23" s="550" t="s">
        <v>59</v>
      </c>
      <c r="B23" s="202">
        <v>3010</v>
      </c>
      <c r="C23" s="265"/>
      <c r="D23" s="265"/>
      <c r="E23" s="24"/>
    </row>
    <row r="24" spans="1:5">
      <c r="A24" s="550"/>
      <c r="B24" s="182"/>
      <c r="C24" s="265"/>
      <c r="D24" s="265"/>
      <c r="E24" s="24"/>
    </row>
    <row r="25" spans="1:5">
      <c r="A25" s="550"/>
      <c r="B25" s="182"/>
      <c r="C25" s="265"/>
      <c r="D25" s="265"/>
      <c r="E25" s="24"/>
    </row>
    <row r="26" spans="1:5">
      <c r="A26" s="99"/>
      <c r="B26" s="265"/>
      <c r="C26" s="265"/>
      <c r="D26" s="265"/>
      <c r="E26" s="24"/>
    </row>
    <row r="27" spans="1:5" ht="15.75">
      <c r="A27" s="669" t="s">
        <v>901</v>
      </c>
      <c r="B27" s="240"/>
      <c r="C27" s="265"/>
      <c r="D27" s="265"/>
      <c r="E27" s="24"/>
    </row>
    <row r="28" spans="1:5">
      <c r="A28" s="550"/>
      <c r="B28" s="677" t="s">
        <v>282</v>
      </c>
      <c r="C28" s="265"/>
      <c r="D28" s="265"/>
      <c r="E28" s="24"/>
    </row>
    <row r="29" spans="1:5">
      <c r="A29" s="550" t="s">
        <v>281</v>
      </c>
      <c r="B29" s="240">
        <v>880</v>
      </c>
      <c r="C29" s="265"/>
      <c r="D29" s="265"/>
      <c r="E29" s="24"/>
    </row>
    <row r="30" spans="1:5">
      <c r="A30" s="537" t="s">
        <v>732</v>
      </c>
      <c r="B30" s="672">
        <v>2106</v>
      </c>
      <c r="C30" s="673"/>
      <c r="D30" s="674"/>
      <c r="E30" s="24"/>
    </row>
    <row r="31" spans="1:5">
      <c r="A31" s="537" t="s">
        <v>733</v>
      </c>
      <c r="B31" s="672">
        <v>2318</v>
      </c>
      <c r="C31" s="38"/>
      <c r="D31" s="38"/>
      <c r="E31" s="24"/>
    </row>
    <row r="32" spans="1:5">
      <c r="A32" s="537" t="s">
        <v>734</v>
      </c>
      <c r="B32" s="446">
        <v>2564</v>
      </c>
      <c r="C32" s="265"/>
      <c r="D32" s="265"/>
      <c r="E32" s="24"/>
    </row>
    <row r="33" spans="1:5" ht="13.5" thickBot="1">
      <c r="A33" s="675" t="s">
        <v>735</v>
      </c>
      <c r="B33" s="676">
        <v>3018</v>
      </c>
      <c r="C33" s="3"/>
      <c r="D33" s="3"/>
      <c r="E33" s="102"/>
    </row>
    <row r="34" spans="1:5">
      <c r="A34" s="346"/>
      <c r="B34" s="346"/>
      <c r="C34" s="346"/>
      <c r="D34" s="346"/>
      <c r="E34" s="346"/>
    </row>
    <row r="35" spans="1:5">
      <c r="A35" s="346"/>
      <c r="B35" s="346"/>
      <c r="C35" s="346"/>
      <c r="D35" s="346"/>
      <c r="E35" s="346"/>
    </row>
    <row r="36" spans="1:5" ht="13.5" thickBot="1">
      <c r="A36" s="346"/>
      <c r="B36" s="346"/>
      <c r="C36" s="346"/>
      <c r="D36" s="346"/>
      <c r="E36" s="346"/>
    </row>
    <row r="37" spans="1:5" ht="13.5" thickBot="1">
      <c r="A37" s="998" t="s">
        <v>923</v>
      </c>
      <c r="B37" s="999"/>
      <c r="C37" s="346"/>
      <c r="D37" s="346"/>
      <c r="E37" s="346"/>
    </row>
    <row r="38" spans="1:5" ht="15.75">
      <c r="A38" s="669" t="s">
        <v>246</v>
      </c>
      <c r="B38" s="678"/>
      <c r="C38" s="346"/>
      <c r="D38" s="346"/>
      <c r="E38" s="346"/>
    </row>
    <row r="39" spans="1:5">
      <c r="A39" s="550"/>
      <c r="B39" s="681" t="s">
        <v>282</v>
      </c>
      <c r="C39" s="346"/>
      <c r="D39" s="346"/>
      <c r="E39" s="346"/>
    </row>
    <row r="40" spans="1:5">
      <c r="A40" s="550" t="s">
        <v>281</v>
      </c>
      <c r="B40" s="678">
        <v>880</v>
      </c>
      <c r="C40" s="346"/>
      <c r="D40" s="346"/>
      <c r="E40" s="346"/>
    </row>
    <row r="41" spans="1:5">
      <c r="A41" s="537" t="s">
        <v>212</v>
      </c>
      <c r="B41" s="679">
        <v>2235</v>
      </c>
      <c r="C41" s="346"/>
      <c r="D41" s="346"/>
      <c r="E41" s="346"/>
    </row>
    <row r="42" spans="1:5">
      <c r="A42" s="537" t="s">
        <v>54</v>
      </c>
      <c r="B42" s="679">
        <v>2235</v>
      </c>
      <c r="C42" s="346"/>
      <c r="D42" s="346"/>
      <c r="E42" s="346"/>
    </row>
    <row r="43" spans="1:5" ht="13.5" thickBot="1">
      <c r="A43" s="675"/>
      <c r="B43" s="680"/>
    </row>
    <row r="44" spans="1:5">
      <c r="A44" s="175"/>
      <c r="B44" s="7"/>
    </row>
    <row r="45" spans="1:5">
      <c r="A45" s="175"/>
      <c r="B45" s="7"/>
    </row>
  </sheetData>
  <mergeCells count="4">
    <mergeCell ref="A1:B1"/>
    <mergeCell ref="A4:B4"/>
    <mergeCell ref="C1:E1"/>
    <mergeCell ref="A37:B37"/>
  </mergeCells>
  <phoneticPr fontId="0" type="noConversion"/>
  <hyperlinks>
    <hyperlink ref="C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17"/>
  <sheetViews>
    <sheetView zoomScaleNormal="100" workbookViewId="0">
      <selection activeCell="K2" sqref="K2"/>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77" t="s">
        <v>803</v>
      </c>
      <c r="B1" s="978"/>
      <c r="C1" s="978"/>
      <c r="D1" s="978"/>
      <c r="E1" s="978"/>
      <c r="F1" s="978"/>
      <c r="G1" s="975" t="s">
        <v>80</v>
      </c>
      <c r="H1" s="976"/>
    </row>
    <row r="2" spans="1:8" s="504" customFormat="1" ht="20.25">
      <c r="A2" s="517"/>
      <c r="B2" s="517"/>
      <c r="C2" s="265"/>
      <c r="D2" s="518"/>
      <c r="E2" s="518"/>
      <c r="F2" s="518"/>
      <c r="G2" s="265"/>
      <c r="H2" s="265"/>
    </row>
    <row r="3" spans="1:8" s="504" customFormat="1" ht="21" thickBot="1">
      <c r="A3" s="517"/>
      <c r="B3" s="517"/>
      <c r="C3" s="265"/>
      <c r="D3" s="518"/>
      <c r="E3" s="518"/>
      <c r="F3" s="518"/>
      <c r="G3" s="265"/>
      <c r="H3" s="265"/>
    </row>
    <row r="4" spans="1:8" ht="13.5" thickBot="1">
      <c r="A4" s="962" t="s">
        <v>924</v>
      </c>
      <c r="B4" s="1005"/>
      <c r="C4" s="1005"/>
      <c r="D4" s="1005"/>
      <c r="E4" s="1005"/>
      <c r="F4" s="1005"/>
      <c r="G4" s="1005"/>
      <c r="H4" s="1006"/>
    </row>
    <row r="5" spans="1:8">
      <c r="A5" s="99"/>
      <c r="B5" s="38"/>
      <c r="C5" s="38"/>
      <c r="D5" s="266"/>
      <c r="E5" s="38"/>
      <c r="F5" s="682"/>
      <c r="G5" s="38"/>
      <c r="H5" s="91"/>
    </row>
    <row r="6" spans="1:8">
      <c r="A6" s="683"/>
      <c r="B6" s="315" t="s">
        <v>42</v>
      </c>
      <c r="C6" s="1003" t="s">
        <v>43</v>
      </c>
      <c r="D6" s="1003"/>
      <c r="E6" s="1004"/>
      <c r="F6" s="1000" t="s">
        <v>44</v>
      </c>
      <c r="G6" s="1001"/>
      <c r="H6" s="1002"/>
    </row>
    <row r="7" spans="1:8" ht="26.1" customHeight="1">
      <c r="A7" s="684" t="s">
        <v>149</v>
      </c>
      <c r="B7" s="270" t="s">
        <v>265</v>
      </c>
      <c r="C7" s="352" t="s">
        <v>192</v>
      </c>
      <c r="D7" s="352" t="s">
        <v>193</v>
      </c>
      <c r="E7" s="271" t="s">
        <v>194</v>
      </c>
      <c r="F7" s="352" t="s">
        <v>192</v>
      </c>
      <c r="G7" s="352" t="s">
        <v>193</v>
      </c>
      <c r="H7" s="685" t="s">
        <v>194</v>
      </c>
    </row>
    <row r="8" spans="1:8">
      <c r="A8" s="686" t="s">
        <v>151</v>
      </c>
      <c r="B8" s="355"/>
      <c r="C8" s="316" t="s">
        <v>267</v>
      </c>
      <c r="D8" s="316" t="s">
        <v>267</v>
      </c>
      <c r="E8" s="316" t="s">
        <v>268</v>
      </c>
      <c r="F8" s="177" t="s">
        <v>267</v>
      </c>
      <c r="G8" s="316" t="s">
        <v>267</v>
      </c>
      <c r="H8" s="687" t="s">
        <v>268</v>
      </c>
    </row>
    <row r="9" spans="1:8">
      <c r="A9" s="97">
        <v>8830</v>
      </c>
      <c r="B9" s="38" t="s">
        <v>572</v>
      </c>
      <c r="C9" s="688">
        <v>14250</v>
      </c>
      <c r="D9" s="688">
        <v>3230</v>
      </c>
      <c r="E9" s="688">
        <v>2210</v>
      </c>
      <c r="F9" s="694">
        <v>14962.5</v>
      </c>
      <c r="G9" s="688">
        <v>3553.0000000000005</v>
      </c>
      <c r="H9" s="689">
        <v>2629.9</v>
      </c>
    </row>
    <row r="10" spans="1:8">
      <c r="A10" s="97">
        <v>830</v>
      </c>
      <c r="B10" s="38" t="s">
        <v>573</v>
      </c>
      <c r="C10" s="688">
        <v>28510</v>
      </c>
      <c r="D10" s="688">
        <v>6450</v>
      </c>
      <c r="E10" s="688">
        <v>4420</v>
      </c>
      <c r="F10" s="695">
        <v>29935.5</v>
      </c>
      <c r="G10" s="688">
        <v>7095.0000000000009</v>
      </c>
      <c r="H10" s="689">
        <v>5259.8</v>
      </c>
    </row>
    <row r="11" spans="1:8">
      <c r="A11" s="97">
        <v>8711</v>
      </c>
      <c r="B11" s="38" t="s">
        <v>574</v>
      </c>
      <c r="C11" s="688">
        <v>14250</v>
      </c>
      <c r="D11" s="688">
        <v>3230</v>
      </c>
      <c r="E11" s="688">
        <v>2210</v>
      </c>
      <c r="F11" s="695">
        <v>14962.5</v>
      </c>
      <c r="G11" s="688">
        <v>3553.0000000000005</v>
      </c>
      <c r="H11" s="689">
        <v>2629.9</v>
      </c>
    </row>
    <row r="12" spans="1:8">
      <c r="A12" s="97">
        <v>8712</v>
      </c>
      <c r="B12" s="38" t="s">
        <v>575</v>
      </c>
      <c r="C12" s="688">
        <v>28510</v>
      </c>
      <c r="D12" s="688">
        <v>6450</v>
      </c>
      <c r="E12" s="688">
        <v>4420</v>
      </c>
      <c r="F12" s="695">
        <v>29935.5</v>
      </c>
      <c r="G12" s="688">
        <v>7095.0000000000009</v>
      </c>
      <c r="H12" s="689">
        <v>5259.8</v>
      </c>
    </row>
    <row r="13" spans="1:8">
      <c r="A13" s="97">
        <v>8828</v>
      </c>
      <c r="B13" s="38" t="s">
        <v>742</v>
      </c>
      <c r="C13" s="688">
        <v>14250</v>
      </c>
      <c r="D13" s="688">
        <v>3230</v>
      </c>
      <c r="E13" s="688">
        <v>2210</v>
      </c>
      <c r="F13" s="695">
        <v>14962.5</v>
      </c>
      <c r="G13" s="688">
        <v>3553.0000000000005</v>
      </c>
      <c r="H13" s="689">
        <v>2629.9</v>
      </c>
    </row>
    <row r="14" spans="1:8">
      <c r="A14" s="97">
        <v>828</v>
      </c>
      <c r="B14" s="38" t="s">
        <v>743</v>
      </c>
      <c r="C14" s="688">
        <v>28510</v>
      </c>
      <c r="D14" s="688">
        <v>6450</v>
      </c>
      <c r="E14" s="688">
        <v>4420</v>
      </c>
      <c r="F14" s="695">
        <v>29935.5</v>
      </c>
      <c r="G14" s="688">
        <v>7095.0000000000009</v>
      </c>
      <c r="H14" s="689">
        <v>5259.8</v>
      </c>
    </row>
    <row r="15" spans="1:8">
      <c r="A15" s="97">
        <v>8890</v>
      </c>
      <c r="B15" s="38" t="s">
        <v>576</v>
      </c>
      <c r="C15" s="688">
        <v>14250</v>
      </c>
      <c r="D15" s="688">
        <v>3230</v>
      </c>
      <c r="E15" s="688">
        <v>2210</v>
      </c>
      <c r="F15" s="695">
        <v>14962.5</v>
      </c>
      <c r="G15" s="688">
        <v>3553.0000000000005</v>
      </c>
      <c r="H15" s="689">
        <v>2629.9</v>
      </c>
    </row>
    <row r="16" spans="1:8">
      <c r="A16" s="97">
        <v>890</v>
      </c>
      <c r="B16" s="38" t="s">
        <v>577</v>
      </c>
      <c r="C16" s="688">
        <v>28510</v>
      </c>
      <c r="D16" s="688">
        <v>6450</v>
      </c>
      <c r="E16" s="688">
        <v>4420</v>
      </c>
      <c r="F16" s="695">
        <v>29935.5</v>
      </c>
      <c r="G16" s="688">
        <v>7095.0000000000009</v>
      </c>
      <c r="H16" s="689">
        <v>5259.8</v>
      </c>
    </row>
    <row r="17" spans="1:8">
      <c r="A17" s="97">
        <v>8891</v>
      </c>
      <c r="B17" s="38" t="s">
        <v>578</v>
      </c>
      <c r="C17" s="688">
        <v>14250</v>
      </c>
      <c r="D17" s="688">
        <v>3230</v>
      </c>
      <c r="E17" s="688">
        <v>2210</v>
      </c>
      <c r="F17" s="695">
        <v>14962.5</v>
      </c>
      <c r="G17" s="688">
        <v>3553.0000000000005</v>
      </c>
      <c r="H17" s="689">
        <v>2629.9</v>
      </c>
    </row>
    <row r="18" spans="1:8">
      <c r="A18" s="97">
        <v>891</v>
      </c>
      <c r="B18" s="38" t="s">
        <v>579</v>
      </c>
      <c r="C18" s="688">
        <v>28510</v>
      </c>
      <c r="D18" s="688">
        <v>6450</v>
      </c>
      <c r="E18" s="688">
        <v>4420</v>
      </c>
      <c r="F18" s="695">
        <v>29935.5</v>
      </c>
      <c r="G18" s="688">
        <v>7095.0000000000009</v>
      </c>
      <c r="H18" s="689">
        <v>5259.8</v>
      </c>
    </row>
    <row r="19" spans="1:8">
      <c r="A19" s="97">
        <v>8817</v>
      </c>
      <c r="B19" s="38" t="s">
        <v>744</v>
      </c>
      <c r="C19" s="688">
        <v>30520</v>
      </c>
      <c r="D19" s="688">
        <v>4550</v>
      </c>
      <c r="E19" s="688">
        <v>3450</v>
      </c>
      <c r="F19" s="695">
        <v>32656.400000000001</v>
      </c>
      <c r="G19" s="688">
        <v>5050.5</v>
      </c>
      <c r="H19" s="689">
        <v>4105.5</v>
      </c>
    </row>
    <row r="20" spans="1:8">
      <c r="A20" s="97">
        <v>896</v>
      </c>
      <c r="B20" s="38" t="s">
        <v>745</v>
      </c>
      <c r="C20" s="688">
        <v>61040</v>
      </c>
      <c r="D20" s="688">
        <v>9090</v>
      </c>
      <c r="E20" s="688">
        <v>6890</v>
      </c>
      <c r="F20" s="695">
        <v>65312.800000000003</v>
      </c>
      <c r="G20" s="688">
        <v>10089.900000000001</v>
      </c>
      <c r="H20" s="689">
        <v>8199.1</v>
      </c>
    </row>
    <row r="21" spans="1:8">
      <c r="A21" s="97">
        <v>8889</v>
      </c>
      <c r="B21" s="38" t="s">
        <v>580</v>
      </c>
      <c r="C21" s="688">
        <v>25430</v>
      </c>
      <c r="D21" s="688">
        <v>4550</v>
      </c>
      <c r="E21" s="688">
        <v>3450</v>
      </c>
      <c r="F21" s="695">
        <v>27210.100000000002</v>
      </c>
      <c r="G21" s="688">
        <v>5050.5</v>
      </c>
      <c r="H21" s="689">
        <v>4105.5</v>
      </c>
    </row>
    <row r="22" spans="1:8">
      <c r="A22" s="97">
        <v>889</v>
      </c>
      <c r="B22" s="38" t="s">
        <v>581</v>
      </c>
      <c r="C22" s="688">
        <v>50870</v>
      </c>
      <c r="D22" s="688">
        <v>9090</v>
      </c>
      <c r="E22" s="688">
        <v>6890</v>
      </c>
      <c r="F22" s="695">
        <v>54430.9</v>
      </c>
      <c r="G22" s="688">
        <v>10089.900000000001</v>
      </c>
      <c r="H22" s="689">
        <v>8199.1</v>
      </c>
    </row>
    <row r="23" spans="1:8">
      <c r="A23" s="97">
        <v>8853</v>
      </c>
      <c r="B23" s="38" t="s">
        <v>746</v>
      </c>
      <c r="C23" s="688">
        <v>22680</v>
      </c>
      <c r="D23" s="688">
        <v>4550</v>
      </c>
      <c r="E23" s="688">
        <v>3450</v>
      </c>
      <c r="F23" s="695">
        <v>24267.600000000002</v>
      </c>
      <c r="G23" s="688">
        <v>5050.5</v>
      </c>
      <c r="H23" s="689">
        <v>4105.5</v>
      </c>
    </row>
    <row r="24" spans="1:8">
      <c r="A24" s="97">
        <v>853</v>
      </c>
      <c r="B24" s="38" t="s">
        <v>747</v>
      </c>
      <c r="C24" s="688">
        <v>45370</v>
      </c>
      <c r="D24" s="688">
        <v>9090</v>
      </c>
      <c r="E24" s="688">
        <v>6890</v>
      </c>
      <c r="F24" s="695">
        <v>48545.9</v>
      </c>
      <c r="G24" s="688">
        <v>10089.900000000001</v>
      </c>
      <c r="H24" s="689">
        <v>8199.1</v>
      </c>
    </row>
    <row r="25" spans="1:8">
      <c r="A25" s="97">
        <v>8869</v>
      </c>
      <c r="B25" s="38" t="s">
        <v>582</v>
      </c>
      <c r="C25" s="688">
        <v>25430</v>
      </c>
      <c r="D25" s="688">
        <v>4550</v>
      </c>
      <c r="E25" s="688">
        <v>3450</v>
      </c>
      <c r="F25" s="695">
        <v>27210.100000000002</v>
      </c>
      <c r="G25" s="688">
        <v>5050.5</v>
      </c>
      <c r="H25" s="689">
        <v>4105.5</v>
      </c>
    </row>
    <row r="26" spans="1:8">
      <c r="A26" s="97">
        <v>869</v>
      </c>
      <c r="B26" s="38" t="s">
        <v>583</v>
      </c>
      <c r="C26" s="688">
        <v>50870</v>
      </c>
      <c r="D26" s="688">
        <v>9090</v>
      </c>
      <c r="E26" s="688">
        <v>6890</v>
      </c>
      <c r="F26" s="695">
        <v>54430.9</v>
      </c>
      <c r="G26" s="688">
        <v>10089.900000000001</v>
      </c>
      <c r="H26" s="689">
        <v>8199.1</v>
      </c>
    </row>
    <row r="27" spans="1:8">
      <c r="A27" s="97">
        <v>8861</v>
      </c>
      <c r="B27" s="38" t="s">
        <v>584</v>
      </c>
      <c r="C27" s="688">
        <v>17600</v>
      </c>
      <c r="D27" s="688">
        <v>4550</v>
      </c>
      <c r="E27" s="688">
        <v>3450</v>
      </c>
      <c r="F27" s="695">
        <v>18832</v>
      </c>
      <c r="G27" s="688">
        <v>5050.5</v>
      </c>
      <c r="H27" s="689">
        <v>4105.5</v>
      </c>
    </row>
    <row r="28" spans="1:8">
      <c r="A28" s="97">
        <v>861</v>
      </c>
      <c r="B28" s="38" t="s">
        <v>585</v>
      </c>
      <c r="C28" s="688">
        <v>35200</v>
      </c>
      <c r="D28" s="688">
        <v>9090</v>
      </c>
      <c r="E28" s="688">
        <v>6890</v>
      </c>
      <c r="F28" s="695">
        <v>37664</v>
      </c>
      <c r="G28" s="688">
        <v>10089.900000000001</v>
      </c>
      <c r="H28" s="689">
        <v>8199.1</v>
      </c>
    </row>
    <row r="29" spans="1:8">
      <c r="A29" s="97">
        <v>8804</v>
      </c>
      <c r="B29" s="38" t="s">
        <v>586</v>
      </c>
      <c r="C29" s="688">
        <v>22680</v>
      </c>
      <c r="D29" s="688">
        <v>4550</v>
      </c>
      <c r="E29" s="688">
        <v>3450</v>
      </c>
      <c r="F29" s="695">
        <v>24267.600000000002</v>
      </c>
      <c r="G29" s="688">
        <v>5050.5</v>
      </c>
      <c r="H29" s="689">
        <v>4105.5</v>
      </c>
    </row>
    <row r="30" spans="1:8">
      <c r="A30" s="97">
        <v>715</v>
      </c>
      <c r="B30" s="38" t="s">
        <v>587</v>
      </c>
      <c r="C30" s="688">
        <v>45370</v>
      </c>
      <c r="D30" s="688">
        <v>9090</v>
      </c>
      <c r="E30" s="688">
        <v>6890</v>
      </c>
      <c r="F30" s="695">
        <v>48545.9</v>
      </c>
      <c r="G30" s="688">
        <v>10089.900000000001</v>
      </c>
      <c r="H30" s="689">
        <v>8199.1</v>
      </c>
    </row>
    <row r="31" spans="1:8">
      <c r="A31" s="97">
        <v>8579</v>
      </c>
      <c r="B31" s="38" t="s">
        <v>588</v>
      </c>
      <c r="C31" s="688">
        <v>22680</v>
      </c>
      <c r="D31" s="688">
        <v>4550</v>
      </c>
      <c r="E31" s="688">
        <v>3450</v>
      </c>
      <c r="F31" s="695">
        <v>24267.600000000002</v>
      </c>
      <c r="G31" s="688">
        <v>5050.5</v>
      </c>
      <c r="H31" s="689">
        <v>4105.5</v>
      </c>
    </row>
    <row r="32" spans="1:8">
      <c r="A32" s="97">
        <v>701</v>
      </c>
      <c r="B32" s="38" t="s">
        <v>589</v>
      </c>
      <c r="C32" s="688">
        <v>45370</v>
      </c>
      <c r="D32" s="688">
        <v>9090</v>
      </c>
      <c r="E32" s="688">
        <v>6890</v>
      </c>
      <c r="F32" s="695">
        <v>48545.9</v>
      </c>
      <c r="G32" s="688">
        <v>10089.900000000001</v>
      </c>
      <c r="H32" s="689">
        <v>8199.1</v>
      </c>
    </row>
    <row r="33" spans="1:8">
      <c r="A33" s="97">
        <v>8583</v>
      </c>
      <c r="B33" s="38" t="s">
        <v>590</v>
      </c>
      <c r="C33" s="688">
        <v>25430</v>
      </c>
      <c r="D33" s="688">
        <v>4550</v>
      </c>
      <c r="E33" s="688">
        <v>3450</v>
      </c>
      <c r="F33" s="695">
        <v>27210.100000000002</v>
      </c>
      <c r="G33" s="688">
        <v>5050.5</v>
      </c>
      <c r="H33" s="689">
        <v>4105.5</v>
      </c>
    </row>
    <row r="34" spans="1:8">
      <c r="A34" s="97">
        <v>705</v>
      </c>
      <c r="B34" s="38" t="s">
        <v>591</v>
      </c>
      <c r="C34" s="688">
        <v>50870</v>
      </c>
      <c r="D34" s="688">
        <v>9090</v>
      </c>
      <c r="E34" s="688">
        <v>6890</v>
      </c>
      <c r="F34" s="695">
        <v>54430.9</v>
      </c>
      <c r="G34" s="688">
        <v>10089.900000000001</v>
      </c>
      <c r="H34" s="689">
        <v>8199.1</v>
      </c>
    </row>
    <row r="35" spans="1:8">
      <c r="A35" s="97">
        <v>8879</v>
      </c>
      <c r="B35" s="38" t="s">
        <v>748</v>
      </c>
      <c r="C35" s="688">
        <v>17600</v>
      </c>
      <c r="D35" s="688">
        <v>4550</v>
      </c>
      <c r="E35" s="688">
        <v>3450</v>
      </c>
      <c r="F35" s="695">
        <v>18832</v>
      </c>
      <c r="G35" s="688">
        <v>5050.5</v>
      </c>
      <c r="H35" s="689">
        <v>4105.5</v>
      </c>
    </row>
    <row r="36" spans="1:8">
      <c r="A36" s="97">
        <v>879</v>
      </c>
      <c r="B36" s="38" t="s">
        <v>749</v>
      </c>
      <c r="C36" s="688">
        <v>35200</v>
      </c>
      <c r="D36" s="688">
        <v>9090</v>
      </c>
      <c r="E36" s="688">
        <v>6890</v>
      </c>
      <c r="F36" s="695">
        <v>37664</v>
      </c>
      <c r="G36" s="688">
        <v>10089.900000000001</v>
      </c>
      <c r="H36" s="689">
        <v>8199.1</v>
      </c>
    </row>
    <row r="37" spans="1:8">
      <c r="A37" s="97">
        <v>8886</v>
      </c>
      <c r="B37" s="38" t="s">
        <v>592</v>
      </c>
      <c r="C37" s="688">
        <v>30520</v>
      </c>
      <c r="D37" s="688">
        <v>4550</v>
      </c>
      <c r="E37" s="688">
        <v>3450</v>
      </c>
      <c r="F37" s="695">
        <v>32656.400000000001</v>
      </c>
      <c r="G37" s="688">
        <v>5050.5</v>
      </c>
      <c r="H37" s="689">
        <v>4105.5</v>
      </c>
    </row>
    <row r="38" spans="1:8">
      <c r="A38" s="97">
        <v>886</v>
      </c>
      <c r="B38" s="38" t="s">
        <v>593</v>
      </c>
      <c r="C38" s="688">
        <v>61040</v>
      </c>
      <c r="D38" s="688">
        <v>9090</v>
      </c>
      <c r="E38" s="688">
        <v>6890</v>
      </c>
      <c r="F38" s="695">
        <v>65312.800000000003</v>
      </c>
      <c r="G38" s="688">
        <v>10089.900000000001</v>
      </c>
      <c r="H38" s="689">
        <v>8199.1</v>
      </c>
    </row>
    <row r="39" spans="1:8">
      <c r="A39" s="97">
        <v>8745</v>
      </c>
      <c r="B39" s="38" t="s">
        <v>594</v>
      </c>
      <c r="C39" s="688">
        <v>25430</v>
      </c>
      <c r="D39" s="688">
        <v>4550</v>
      </c>
      <c r="E39" s="688">
        <v>3450</v>
      </c>
      <c r="F39" s="695">
        <v>27210.100000000002</v>
      </c>
      <c r="G39" s="688">
        <v>5050.5</v>
      </c>
      <c r="H39" s="689">
        <v>4105.5</v>
      </c>
    </row>
    <row r="40" spans="1:8">
      <c r="A40" s="97">
        <v>8746</v>
      </c>
      <c r="B40" s="38" t="s">
        <v>595</v>
      </c>
      <c r="C40" s="688">
        <v>50870</v>
      </c>
      <c r="D40" s="688">
        <v>9090</v>
      </c>
      <c r="E40" s="688">
        <v>6890</v>
      </c>
      <c r="F40" s="695">
        <v>54430.9</v>
      </c>
      <c r="G40" s="688">
        <v>10089.900000000001</v>
      </c>
      <c r="H40" s="689">
        <v>8199.1</v>
      </c>
    </row>
    <row r="41" spans="1:8">
      <c r="A41" s="97">
        <v>8587</v>
      </c>
      <c r="B41" s="38" t="s">
        <v>596</v>
      </c>
      <c r="C41" s="688">
        <v>22680</v>
      </c>
      <c r="D41" s="688">
        <v>4550</v>
      </c>
      <c r="E41" s="688">
        <v>3450</v>
      </c>
      <c r="F41" s="695">
        <v>24267.600000000002</v>
      </c>
      <c r="G41" s="688">
        <v>5050.5</v>
      </c>
      <c r="H41" s="689">
        <v>4105.5</v>
      </c>
    </row>
    <row r="42" spans="1:8">
      <c r="A42" s="97">
        <v>709</v>
      </c>
      <c r="B42" s="38" t="s">
        <v>597</v>
      </c>
      <c r="C42" s="688">
        <v>45370</v>
      </c>
      <c r="D42" s="688">
        <v>9090</v>
      </c>
      <c r="E42" s="688">
        <v>6890</v>
      </c>
      <c r="F42" s="695">
        <v>48545.9</v>
      </c>
      <c r="G42" s="688">
        <v>10089.900000000001</v>
      </c>
      <c r="H42" s="689">
        <v>8199.1</v>
      </c>
    </row>
    <row r="43" spans="1:8">
      <c r="A43" s="97">
        <v>8857</v>
      </c>
      <c r="B43" s="38" t="s">
        <v>598</v>
      </c>
      <c r="C43" s="688">
        <v>17600</v>
      </c>
      <c r="D43" s="688">
        <v>4550</v>
      </c>
      <c r="E43" s="688">
        <v>3450</v>
      </c>
      <c r="F43" s="695">
        <v>18832</v>
      </c>
      <c r="G43" s="688">
        <v>5050.5</v>
      </c>
      <c r="H43" s="689">
        <v>4105.5</v>
      </c>
    </row>
    <row r="44" spans="1:8">
      <c r="A44" s="97">
        <v>857</v>
      </c>
      <c r="B44" s="38" t="s">
        <v>599</v>
      </c>
      <c r="C44" s="688">
        <v>35200</v>
      </c>
      <c r="D44" s="688">
        <v>9090</v>
      </c>
      <c r="E44" s="688">
        <v>6890</v>
      </c>
      <c r="F44" s="695">
        <v>37664</v>
      </c>
      <c r="G44" s="688">
        <v>10089.900000000001</v>
      </c>
      <c r="H44" s="689">
        <v>8199.1</v>
      </c>
    </row>
    <row r="45" spans="1:8">
      <c r="A45" s="97">
        <v>8856</v>
      </c>
      <c r="B45" s="38" t="s">
        <v>600</v>
      </c>
      <c r="C45" s="688">
        <v>20530</v>
      </c>
      <c r="D45" s="688">
        <v>4550</v>
      </c>
      <c r="E45" s="688">
        <v>3450</v>
      </c>
      <c r="F45" s="695">
        <v>21967.100000000002</v>
      </c>
      <c r="G45" s="688">
        <v>5050.5</v>
      </c>
      <c r="H45" s="689">
        <v>4105.5</v>
      </c>
    </row>
    <row r="46" spans="1:8">
      <c r="A46" s="97">
        <v>856</v>
      </c>
      <c r="B46" s="38" t="s">
        <v>601</v>
      </c>
      <c r="C46" s="688">
        <v>41050</v>
      </c>
      <c r="D46" s="688">
        <v>9090</v>
      </c>
      <c r="E46" s="688">
        <v>6890</v>
      </c>
      <c r="F46" s="695">
        <v>43923.5</v>
      </c>
      <c r="G46" s="688">
        <v>10089.900000000001</v>
      </c>
      <c r="H46" s="689">
        <v>8199.1</v>
      </c>
    </row>
    <row r="47" spans="1:8">
      <c r="A47" s="97">
        <v>825</v>
      </c>
      <c r="B47" s="38" t="s">
        <v>602</v>
      </c>
      <c r="C47" s="688">
        <v>50870</v>
      </c>
      <c r="D47" s="688">
        <v>9090</v>
      </c>
      <c r="E47" s="688">
        <v>6890</v>
      </c>
      <c r="F47" s="695">
        <v>54430.9</v>
      </c>
      <c r="G47" s="688">
        <v>10089.900000000001</v>
      </c>
      <c r="H47" s="689">
        <v>8199.1</v>
      </c>
    </row>
    <row r="48" spans="1:8">
      <c r="A48" s="97">
        <v>8825</v>
      </c>
      <c r="B48" s="38" t="s">
        <v>603</v>
      </c>
      <c r="C48" s="688">
        <v>25430</v>
      </c>
      <c r="D48" s="688">
        <v>4550</v>
      </c>
      <c r="E48" s="688">
        <v>3450</v>
      </c>
      <c r="F48" s="695">
        <v>27210.100000000002</v>
      </c>
      <c r="G48" s="688">
        <v>5050.5</v>
      </c>
      <c r="H48" s="689">
        <v>4105.5</v>
      </c>
    </row>
    <row r="49" spans="1:8">
      <c r="A49" s="97">
        <v>8749</v>
      </c>
      <c r="B49" s="38" t="s">
        <v>604</v>
      </c>
      <c r="C49" s="688">
        <v>30520</v>
      </c>
      <c r="D49" s="688">
        <v>4550</v>
      </c>
      <c r="E49" s="688">
        <v>3450</v>
      </c>
      <c r="F49" s="695">
        <v>32656.400000000001</v>
      </c>
      <c r="G49" s="688">
        <v>5050.5</v>
      </c>
      <c r="H49" s="689">
        <v>4105.5</v>
      </c>
    </row>
    <row r="50" spans="1:8">
      <c r="A50" s="97">
        <v>8750</v>
      </c>
      <c r="B50" s="38" t="s">
        <v>605</v>
      </c>
      <c r="C50" s="688">
        <v>61040</v>
      </c>
      <c r="D50" s="688">
        <v>9090</v>
      </c>
      <c r="E50" s="688">
        <v>6890</v>
      </c>
      <c r="F50" s="695">
        <v>65312.800000000003</v>
      </c>
      <c r="G50" s="688">
        <v>10089.900000000001</v>
      </c>
      <c r="H50" s="689">
        <v>8199.1</v>
      </c>
    </row>
    <row r="51" spans="1:8">
      <c r="A51" s="97">
        <v>8885</v>
      </c>
      <c r="B51" s="38" t="s">
        <v>606</v>
      </c>
      <c r="C51" s="688">
        <v>20530</v>
      </c>
      <c r="D51" s="688">
        <v>4550</v>
      </c>
      <c r="E51" s="688">
        <v>3450</v>
      </c>
      <c r="F51" s="695">
        <v>21967.100000000002</v>
      </c>
      <c r="G51" s="688">
        <v>5050.5</v>
      </c>
      <c r="H51" s="689">
        <v>4105.5</v>
      </c>
    </row>
    <row r="52" spans="1:8">
      <c r="A52" s="97">
        <v>885</v>
      </c>
      <c r="B52" s="38" t="s">
        <v>607</v>
      </c>
      <c r="C52" s="688">
        <v>41050</v>
      </c>
      <c r="D52" s="688">
        <v>9090</v>
      </c>
      <c r="E52" s="688">
        <v>6890</v>
      </c>
      <c r="F52" s="695">
        <v>43923.5</v>
      </c>
      <c r="G52" s="688">
        <v>10089.900000000001</v>
      </c>
      <c r="H52" s="689">
        <v>8199.1</v>
      </c>
    </row>
    <row r="53" spans="1:8">
      <c r="A53" s="97">
        <v>8727</v>
      </c>
      <c r="B53" s="38" t="s">
        <v>608</v>
      </c>
      <c r="C53" s="688">
        <v>30520</v>
      </c>
      <c r="D53" s="688">
        <v>4550</v>
      </c>
      <c r="E53" s="688">
        <v>3450</v>
      </c>
      <c r="F53" s="695">
        <v>32656.400000000001</v>
      </c>
      <c r="G53" s="688">
        <v>5050.5</v>
      </c>
      <c r="H53" s="689">
        <v>4105.5</v>
      </c>
    </row>
    <row r="54" spans="1:8">
      <c r="A54" s="97">
        <v>8728</v>
      </c>
      <c r="B54" s="38" t="s">
        <v>609</v>
      </c>
      <c r="C54" s="688">
        <v>61040</v>
      </c>
      <c r="D54" s="688">
        <v>9090</v>
      </c>
      <c r="E54" s="688">
        <v>6890</v>
      </c>
      <c r="F54" s="695">
        <v>65312.800000000003</v>
      </c>
      <c r="G54" s="688">
        <v>10089.900000000001</v>
      </c>
      <c r="H54" s="689">
        <v>8199.1</v>
      </c>
    </row>
    <row r="55" spans="1:8">
      <c r="A55" s="97">
        <v>8747</v>
      </c>
      <c r="B55" s="38" t="s">
        <v>610</v>
      </c>
      <c r="C55" s="688">
        <v>25430</v>
      </c>
      <c r="D55" s="688">
        <v>4550</v>
      </c>
      <c r="E55" s="688">
        <v>3450</v>
      </c>
      <c r="F55" s="695">
        <v>27210.100000000002</v>
      </c>
      <c r="G55" s="688">
        <v>5050.5</v>
      </c>
      <c r="H55" s="689">
        <v>4105.5</v>
      </c>
    </row>
    <row r="56" spans="1:8">
      <c r="A56" s="97">
        <v>8748</v>
      </c>
      <c r="B56" s="38" t="s">
        <v>611</v>
      </c>
      <c r="C56" s="688">
        <v>50870</v>
      </c>
      <c r="D56" s="688">
        <v>9090</v>
      </c>
      <c r="E56" s="688">
        <v>6890</v>
      </c>
      <c r="F56" s="695">
        <v>54430.9</v>
      </c>
      <c r="G56" s="688">
        <v>10089.900000000001</v>
      </c>
      <c r="H56" s="689">
        <v>8199.1</v>
      </c>
    </row>
    <row r="57" spans="1:8">
      <c r="A57" s="97">
        <v>8589</v>
      </c>
      <c r="B57" s="38" t="s">
        <v>612</v>
      </c>
      <c r="C57" s="688">
        <v>20530</v>
      </c>
      <c r="D57" s="688">
        <v>4550</v>
      </c>
      <c r="E57" s="688">
        <v>3450</v>
      </c>
      <c r="F57" s="695">
        <v>21967.100000000002</v>
      </c>
      <c r="G57" s="688">
        <v>5050.5</v>
      </c>
      <c r="H57" s="689">
        <v>4105.5</v>
      </c>
    </row>
    <row r="58" spans="1:8">
      <c r="A58" s="97">
        <v>711</v>
      </c>
      <c r="B58" s="38" t="s">
        <v>613</v>
      </c>
      <c r="C58" s="688">
        <v>41050</v>
      </c>
      <c r="D58" s="688">
        <v>9090</v>
      </c>
      <c r="E58" s="688">
        <v>6890</v>
      </c>
      <c r="F58" s="695">
        <v>43923.5</v>
      </c>
      <c r="G58" s="688">
        <v>10089.900000000001</v>
      </c>
      <c r="H58" s="689">
        <v>8199.1</v>
      </c>
    </row>
    <row r="59" spans="1:8">
      <c r="A59" s="97">
        <v>8588</v>
      </c>
      <c r="B59" s="38" t="s">
        <v>750</v>
      </c>
      <c r="C59" s="688">
        <v>20530</v>
      </c>
      <c r="D59" s="688">
        <v>4550</v>
      </c>
      <c r="E59" s="688">
        <v>3450</v>
      </c>
      <c r="F59" s="695">
        <v>21967.100000000002</v>
      </c>
      <c r="G59" s="688">
        <v>5050.5</v>
      </c>
      <c r="H59" s="689">
        <v>4105.5</v>
      </c>
    </row>
    <row r="60" spans="1:8">
      <c r="A60" s="97">
        <v>710</v>
      </c>
      <c r="B60" s="38" t="s">
        <v>751</v>
      </c>
      <c r="C60" s="688">
        <v>41050</v>
      </c>
      <c r="D60" s="688">
        <v>9090</v>
      </c>
      <c r="E60" s="688">
        <v>6890</v>
      </c>
      <c r="F60" s="695">
        <v>43923.5</v>
      </c>
      <c r="G60" s="688">
        <v>10089.900000000001</v>
      </c>
      <c r="H60" s="689">
        <v>8199.1</v>
      </c>
    </row>
    <row r="61" spans="1:8">
      <c r="A61" s="97">
        <v>8586</v>
      </c>
      <c r="B61" s="38" t="s">
        <v>614</v>
      </c>
      <c r="C61" s="688">
        <v>30520</v>
      </c>
      <c r="D61" s="688">
        <v>4550</v>
      </c>
      <c r="E61" s="688">
        <v>3450</v>
      </c>
      <c r="F61" s="695">
        <v>32656.400000000001</v>
      </c>
      <c r="G61" s="688">
        <v>5050.5</v>
      </c>
      <c r="H61" s="689">
        <v>4105.5</v>
      </c>
    </row>
    <row r="62" spans="1:8">
      <c r="A62" s="97">
        <v>708</v>
      </c>
      <c r="B62" s="38" t="s">
        <v>615</v>
      </c>
      <c r="C62" s="688">
        <v>61040</v>
      </c>
      <c r="D62" s="688">
        <v>9090</v>
      </c>
      <c r="E62" s="688">
        <v>6890</v>
      </c>
      <c r="F62" s="695">
        <v>65312.800000000003</v>
      </c>
      <c r="G62" s="688">
        <v>10089.900000000001</v>
      </c>
      <c r="H62" s="689">
        <v>8199.1</v>
      </c>
    </row>
    <row r="63" spans="1:8">
      <c r="A63" s="97">
        <v>8590</v>
      </c>
      <c r="B63" s="38" t="s">
        <v>616</v>
      </c>
      <c r="C63" s="688">
        <v>30520</v>
      </c>
      <c r="D63" s="688">
        <v>4550</v>
      </c>
      <c r="E63" s="688">
        <v>3450</v>
      </c>
      <c r="F63" s="695">
        <v>32656.400000000001</v>
      </c>
      <c r="G63" s="688">
        <v>5050.5</v>
      </c>
      <c r="H63" s="689">
        <v>4105.5</v>
      </c>
    </row>
    <row r="64" spans="1:8">
      <c r="A64" s="97">
        <v>712</v>
      </c>
      <c r="B64" s="38" t="s">
        <v>617</v>
      </c>
      <c r="C64" s="688">
        <v>61040</v>
      </c>
      <c r="D64" s="688">
        <v>9090</v>
      </c>
      <c r="E64" s="688">
        <v>6890</v>
      </c>
      <c r="F64" s="695">
        <v>65312.800000000003</v>
      </c>
      <c r="G64" s="688">
        <v>10089.900000000001</v>
      </c>
      <c r="H64" s="689">
        <v>8199.1</v>
      </c>
    </row>
    <row r="65" spans="1:8">
      <c r="A65" s="97">
        <v>8729</v>
      </c>
      <c r="B65" s="38" t="s">
        <v>618</v>
      </c>
      <c r="C65" s="688">
        <v>20530</v>
      </c>
      <c r="D65" s="688">
        <v>4550</v>
      </c>
      <c r="E65" s="688">
        <v>3450</v>
      </c>
      <c r="F65" s="695">
        <v>21967.100000000002</v>
      </c>
      <c r="G65" s="688">
        <v>5050.5</v>
      </c>
      <c r="H65" s="689">
        <v>4105.5</v>
      </c>
    </row>
    <row r="66" spans="1:8">
      <c r="A66" s="97">
        <v>8730</v>
      </c>
      <c r="B66" s="38" t="s">
        <v>619</v>
      </c>
      <c r="C66" s="688">
        <v>41050</v>
      </c>
      <c r="D66" s="688">
        <v>9090</v>
      </c>
      <c r="E66" s="688">
        <v>6890</v>
      </c>
      <c r="F66" s="695">
        <v>43923.5</v>
      </c>
      <c r="G66" s="688">
        <v>10089.900000000001</v>
      </c>
      <c r="H66" s="689">
        <v>8199.1</v>
      </c>
    </row>
    <row r="67" spans="1:8">
      <c r="A67" s="97">
        <v>8580</v>
      </c>
      <c r="B67" s="38" t="s">
        <v>620</v>
      </c>
      <c r="C67" s="688">
        <v>22680</v>
      </c>
      <c r="D67" s="688">
        <v>4550</v>
      </c>
      <c r="E67" s="688">
        <v>3450</v>
      </c>
      <c r="F67" s="695">
        <v>24267.600000000002</v>
      </c>
      <c r="G67" s="688">
        <v>5050.5</v>
      </c>
      <c r="H67" s="689">
        <v>4105.5</v>
      </c>
    </row>
    <row r="68" spans="1:8">
      <c r="A68" s="97">
        <v>702</v>
      </c>
      <c r="B68" s="38" t="s">
        <v>621</v>
      </c>
      <c r="C68" s="688">
        <v>45370</v>
      </c>
      <c r="D68" s="688">
        <v>9090</v>
      </c>
      <c r="E68" s="688">
        <v>6890</v>
      </c>
      <c r="F68" s="695">
        <v>48545.9</v>
      </c>
      <c r="G68" s="688">
        <v>10089.900000000001</v>
      </c>
      <c r="H68" s="689">
        <v>8199.1</v>
      </c>
    </row>
    <row r="69" spans="1:8">
      <c r="A69" s="97">
        <v>8835</v>
      </c>
      <c r="B69" s="38" t="s">
        <v>752</v>
      </c>
      <c r="C69" s="688">
        <v>22680</v>
      </c>
      <c r="D69" s="688">
        <v>4550</v>
      </c>
      <c r="E69" s="688">
        <v>3450</v>
      </c>
      <c r="F69" s="695">
        <v>24267.600000000002</v>
      </c>
      <c r="G69" s="688">
        <v>5050.5</v>
      </c>
      <c r="H69" s="689">
        <v>4105.5</v>
      </c>
    </row>
    <row r="70" spans="1:8">
      <c r="A70" s="97">
        <v>835</v>
      </c>
      <c r="B70" s="38" t="s">
        <v>753</v>
      </c>
      <c r="C70" s="688">
        <v>45370</v>
      </c>
      <c r="D70" s="688">
        <v>9090</v>
      </c>
      <c r="E70" s="688">
        <v>6890</v>
      </c>
      <c r="F70" s="695">
        <v>48545.9</v>
      </c>
      <c r="G70" s="688">
        <v>10089.900000000001</v>
      </c>
      <c r="H70" s="689">
        <v>8199.1</v>
      </c>
    </row>
    <row r="71" spans="1:8">
      <c r="A71" s="97">
        <v>8888</v>
      </c>
      <c r="B71" s="38" t="s">
        <v>622</v>
      </c>
      <c r="C71" s="688">
        <v>22680</v>
      </c>
      <c r="D71" s="688">
        <v>4550</v>
      </c>
      <c r="E71" s="688">
        <v>3450</v>
      </c>
      <c r="F71" s="695">
        <v>24267.600000000002</v>
      </c>
      <c r="G71" s="688">
        <v>5050.5</v>
      </c>
      <c r="H71" s="689">
        <v>4105.5</v>
      </c>
    </row>
    <row r="72" spans="1:8">
      <c r="A72" s="97">
        <v>888</v>
      </c>
      <c r="B72" s="38" t="s">
        <v>623</v>
      </c>
      <c r="C72" s="688">
        <v>45370</v>
      </c>
      <c r="D72" s="688">
        <v>9090</v>
      </c>
      <c r="E72" s="688">
        <v>6890</v>
      </c>
      <c r="F72" s="695">
        <v>48545.9</v>
      </c>
      <c r="G72" s="688">
        <v>10089.900000000001</v>
      </c>
      <c r="H72" s="689">
        <v>8199.1</v>
      </c>
    </row>
    <row r="73" spans="1:8">
      <c r="A73" s="97">
        <v>8582</v>
      </c>
      <c r="B73" s="38" t="s">
        <v>624</v>
      </c>
      <c r="C73" s="688">
        <v>25430</v>
      </c>
      <c r="D73" s="688">
        <v>4550</v>
      </c>
      <c r="E73" s="688">
        <v>3450</v>
      </c>
      <c r="F73" s="695">
        <v>27210.100000000002</v>
      </c>
      <c r="G73" s="688">
        <v>5050.5</v>
      </c>
      <c r="H73" s="689">
        <v>4105.5</v>
      </c>
    </row>
    <row r="74" spans="1:8">
      <c r="A74" s="97">
        <v>704</v>
      </c>
      <c r="B74" s="38" t="s">
        <v>625</v>
      </c>
      <c r="C74" s="688">
        <v>50870</v>
      </c>
      <c r="D74" s="688">
        <v>9090</v>
      </c>
      <c r="E74" s="688">
        <v>6890</v>
      </c>
      <c r="F74" s="695">
        <v>54430.9</v>
      </c>
      <c r="G74" s="688">
        <v>10089.900000000001</v>
      </c>
      <c r="H74" s="689">
        <v>8199.1</v>
      </c>
    </row>
    <row r="75" spans="1:8">
      <c r="A75" s="97">
        <v>8820</v>
      </c>
      <c r="B75" s="38" t="s">
        <v>626</v>
      </c>
      <c r="C75" s="688">
        <v>25430</v>
      </c>
      <c r="D75" s="688">
        <v>4550</v>
      </c>
      <c r="E75" s="688">
        <v>3450</v>
      </c>
      <c r="F75" s="695">
        <v>27210.100000000002</v>
      </c>
      <c r="G75" s="688">
        <v>5050.5</v>
      </c>
      <c r="H75" s="689">
        <v>4105.5</v>
      </c>
    </row>
    <row r="76" spans="1:8">
      <c r="A76" s="97">
        <v>820</v>
      </c>
      <c r="B76" s="38" t="s">
        <v>627</v>
      </c>
      <c r="C76" s="688">
        <v>50870</v>
      </c>
      <c r="D76" s="688">
        <v>9090</v>
      </c>
      <c r="E76" s="688">
        <v>6890</v>
      </c>
      <c r="F76" s="695">
        <v>54430.9</v>
      </c>
      <c r="G76" s="688">
        <v>10089.900000000001</v>
      </c>
      <c r="H76" s="689">
        <v>8199.1</v>
      </c>
    </row>
    <row r="77" spans="1:8">
      <c r="A77" s="97">
        <v>8807</v>
      </c>
      <c r="B77" s="38" t="s">
        <v>628</v>
      </c>
      <c r="C77" s="688">
        <v>22680</v>
      </c>
      <c r="D77" s="688">
        <v>4550</v>
      </c>
      <c r="E77" s="688">
        <v>3450</v>
      </c>
      <c r="F77" s="695">
        <v>24267.600000000002</v>
      </c>
      <c r="G77" s="688">
        <v>5050.5</v>
      </c>
      <c r="H77" s="689">
        <v>4105.5</v>
      </c>
    </row>
    <row r="78" spans="1:8">
      <c r="A78" s="97">
        <v>800</v>
      </c>
      <c r="B78" s="38" t="s">
        <v>629</v>
      </c>
      <c r="C78" s="688">
        <v>45370</v>
      </c>
      <c r="D78" s="688">
        <v>9090</v>
      </c>
      <c r="E78" s="688">
        <v>6890</v>
      </c>
      <c r="F78" s="695">
        <v>48545.9</v>
      </c>
      <c r="G78" s="688">
        <v>10089.900000000001</v>
      </c>
      <c r="H78" s="689">
        <v>8199.1</v>
      </c>
    </row>
    <row r="79" spans="1:8">
      <c r="A79" s="97">
        <v>8883</v>
      </c>
      <c r="B79" s="38" t="s">
        <v>630</v>
      </c>
      <c r="C79" s="688">
        <v>22680</v>
      </c>
      <c r="D79" s="688">
        <v>4550</v>
      </c>
      <c r="E79" s="688">
        <v>3450</v>
      </c>
      <c r="F79" s="695">
        <v>24267.600000000002</v>
      </c>
      <c r="G79" s="688">
        <v>5050.5</v>
      </c>
      <c r="H79" s="689">
        <v>4105.5</v>
      </c>
    </row>
    <row r="80" spans="1:8">
      <c r="A80" s="97">
        <v>883</v>
      </c>
      <c r="B80" s="38" t="s">
        <v>631</v>
      </c>
      <c r="C80" s="688">
        <v>45370</v>
      </c>
      <c r="D80" s="688">
        <v>9090</v>
      </c>
      <c r="E80" s="688">
        <v>6890</v>
      </c>
      <c r="F80" s="695">
        <v>48545.9</v>
      </c>
      <c r="G80" s="688">
        <v>10089.900000000001</v>
      </c>
      <c r="H80" s="689">
        <v>8199.1</v>
      </c>
    </row>
    <row r="81" spans="1:8">
      <c r="A81" s="97">
        <v>8850</v>
      </c>
      <c r="B81" s="38" t="s">
        <v>632</v>
      </c>
      <c r="C81" s="688">
        <v>30520</v>
      </c>
      <c r="D81" s="688">
        <v>4550</v>
      </c>
      <c r="E81" s="688">
        <v>3450</v>
      </c>
      <c r="F81" s="695">
        <v>32656.400000000001</v>
      </c>
      <c r="G81" s="688">
        <v>5050.5</v>
      </c>
      <c r="H81" s="689">
        <v>4105.5</v>
      </c>
    </row>
    <row r="82" spans="1:8">
      <c r="A82" s="97">
        <v>850</v>
      </c>
      <c r="B82" s="38" t="s">
        <v>633</v>
      </c>
      <c r="C82" s="688">
        <v>61040</v>
      </c>
      <c r="D82" s="688">
        <v>9090</v>
      </c>
      <c r="E82" s="688">
        <v>6890</v>
      </c>
      <c r="F82" s="695">
        <v>65312.800000000003</v>
      </c>
      <c r="G82" s="688">
        <v>10089.900000000001</v>
      </c>
      <c r="H82" s="689">
        <v>8199.1</v>
      </c>
    </row>
    <row r="83" spans="1:8">
      <c r="A83" s="97">
        <v>8818</v>
      </c>
      <c r="B83" s="38" t="s">
        <v>634</v>
      </c>
      <c r="C83" s="688">
        <v>22680</v>
      </c>
      <c r="D83" s="688">
        <v>4550</v>
      </c>
      <c r="E83" s="688">
        <v>3450</v>
      </c>
      <c r="F83" s="695">
        <v>24267.600000000002</v>
      </c>
      <c r="G83" s="688">
        <v>5050.5</v>
      </c>
      <c r="H83" s="689">
        <v>4105.5</v>
      </c>
    </row>
    <row r="84" spans="1:8">
      <c r="A84" s="97">
        <v>818</v>
      </c>
      <c r="B84" s="38" t="s">
        <v>635</v>
      </c>
      <c r="C84" s="688">
        <v>45370</v>
      </c>
      <c r="D84" s="688">
        <v>9090</v>
      </c>
      <c r="E84" s="688">
        <v>6890</v>
      </c>
      <c r="F84" s="695">
        <v>48545.9</v>
      </c>
      <c r="G84" s="688">
        <v>10089.900000000001</v>
      </c>
      <c r="H84" s="689">
        <v>8199.1</v>
      </c>
    </row>
    <row r="85" spans="1:8">
      <c r="A85" s="97">
        <v>8860</v>
      </c>
      <c r="B85" s="38" t="s">
        <v>636</v>
      </c>
      <c r="C85" s="688">
        <v>30520</v>
      </c>
      <c r="D85" s="688">
        <v>4550</v>
      </c>
      <c r="E85" s="688">
        <v>3450</v>
      </c>
      <c r="F85" s="695">
        <v>32656.400000000001</v>
      </c>
      <c r="G85" s="688">
        <v>5050.5</v>
      </c>
      <c r="H85" s="689">
        <v>4105.5</v>
      </c>
    </row>
    <row r="86" spans="1:8">
      <c r="A86" s="97">
        <v>860</v>
      </c>
      <c r="B86" s="38" t="s">
        <v>637</v>
      </c>
      <c r="C86" s="688">
        <v>61040</v>
      </c>
      <c r="D86" s="688">
        <v>9090</v>
      </c>
      <c r="E86" s="688">
        <v>6890</v>
      </c>
      <c r="F86" s="695">
        <v>65312.800000000003</v>
      </c>
      <c r="G86" s="688">
        <v>10089.900000000001</v>
      </c>
      <c r="H86" s="689">
        <v>8199.1</v>
      </c>
    </row>
    <row r="87" spans="1:8">
      <c r="A87" s="97">
        <v>8801</v>
      </c>
      <c r="B87" s="38" t="s">
        <v>638</v>
      </c>
      <c r="C87" s="688">
        <v>22680</v>
      </c>
      <c r="D87" s="688">
        <v>4550</v>
      </c>
      <c r="E87" s="688">
        <v>3450</v>
      </c>
      <c r="F87" s="695">
        <v>24267.600000000002</v>
      </c>
      <c r="G87" s="688">
        <v>5050.5</v>
      </c>
      <c r="H87" s="689">
        <v>4105.5</v>
      </c>
    </row>
    <row r="88" spans="1:8">
      <c r="A88" s="97">
        <v>716</v>
      </c>
      <c r="B88" s="38" t="s">
        <v>639</v>
      </c>
      <c r="C88" s="688">
        <v>45370</v>
      </c>
      <c r="D88" s="688">
        <v>9090</v>
      </c>
      <c r="E88" s="688">
        <v>6890</v>
      </c>
      <c r="F88" s="695">
        <v>48545.9</v>
      </c>
      <c r="G88" s="688">
        <v>10089.900000000001</v>
      </c>
      <c r="H88" s="689">
        <v>8199.1</v>
      </c>
    </row>
    <row r="89" spans="1:8">
      <c r="A89" s="97">
        <v>8581</v>
      </c>
      <c r="B89" s="38" t="s">
        <v>640</v>
      </c>
      <c r="C89" s="688">
        <v>30520</v>
      </c>
      <c r="D89" s="688">
        <v>4550</v>
      </c>
      <c r="E89" s="688">
        <v>3450</v>
      </c>
      <c r="F89" s="695">
        <v>32656.400000000001</v>
      </c>
      <c r="G89" s="688">
        <v>5050.5</v>
      </c>
      <c r="H89" s="689">
        <v>4105.5</v>
      </c>
    </row>
    <row r="90" spans="1:8">
      <c r="A90" s="97">
        <v>703</v>
      </c>
      <c r="B90" s="38" t="s">
        <v>641</v>
      </c>
      <c r="C90" s="688">
        <v>61040</v>
      </c>
      <c r="D90" s="688">
        <v>9090</v>
      </c>
      <c r="E90" s="688">
        <v>6890</v>
      </c>
      <c r="F90" s="695">
        <v>65312.800000000003</v>
      </c>
      <c r="G90" s="688">
        <v>10089.900000000001</v>
      </c>
      <c r="H90" s="689">
        <v>8199.1</v>
      </c>
    </row>
    <row r="91" spans="1:8">
      <c r="A91" s="97">
        <v>8808</v>
      </c>
      <c r="B91" s="38" t="s">
        <v>642</v>
      </c>
      <c r="C91" s="688">
        <v>22680</v>
      </c>
      <c r="D91" s="688">
        <v>4550</v>
      </c>
      <c r="E91" s="688">
        <v>3450</v>
      </c>
      <c r="F91" s="695">
        <v>24267.600000000002</v>
      </c>
      <c r="G91" s="688">
        <v>5050.5</v>
      </c>
      <c r="H91" s="689">
        <v>4105.5</v>
      </c>
    </row>
    <row r="92" spans="1:8">
      <c r="A92" s="97">
        <v>838</v>
      </c>
      <c r="B92" s="38" t="s">
        <v>643</v>
      </c>
      <c r="C92" s="688">
        <v>45370</v>
      </c>
      <c r="D92" s="688">
        <v>9090</v>
      </c>
      <c r="E92" s="688">
        <v>6890</v>
      </c>
      <c r="F92" s="695">
        <v>48545.9</v>
      </c>
      <c r="G92" s="688">
        <v>10089.900000000001</v>
      </c>
      <c r="H92" s="689">
        <v>8199.1</v>
      </c>
    </row>
    <row r="93" spans="1:8">
      <c r="A93" s="97">
        <v>8823</v>
      </c>
      <c r="B93" s="38" t="s">
        <v>644</v>
      </c>
      <c r="C93" s="688">
        <v>30520</v>
      </c>
      <c r="D93" s="688">
        <v>4550</v>
      </c>
      <c r="E93" s="688">
        <v>3450</v>
      </c>
      <c r="F93" s="695">
        <v>32656.400000000001</v>
      </c>
      <c r="G93" s="688">
        <v>5050.5</v>
      </c>
      <c r="H93" s="689">
        <v>4105.5</v>
      </c>
    </row>
    <row r="94" spans="1:8">
      <c r="A94" s="97">
        <v>823</v>
      </c>
      <c r="B94" s="38" t="s">
        <v>645</v>
      </c>
      <c r="C94" s="688">
        <v>61040</v>
      </c>
      <c r="D94" s="688">
        <v>9090</v>
      </c>
      <c r="E94" s="688">
        <v>6890</v>
      </c>
      <c r="F94" s="695">
        <v>65312.800000000003</v>
      </c>
      <c r="G94" s="688">
        <v>10089.900000000001</v>
      </c>
      <c r="H94" s="689">
        <v>8199.1</v>
      </c>
    </row>
    <row r="95" spans="1:8">
      <c r="A95" s="97">
        <v>8822</v>
      </c>
      <c r="B95" s="38" t="s">
        <v>646</v>
      </c>
      <c r="C95" s="688">
        <v>25430</v>
      </c>
      <c r="D95" s="688">
        <v>4550</v>
      </c>
      <c r="E95" s="688">
        <v>3450</v>
      </c>
      <c r="F95" s="695">
        <v>27210.100000000002</v>
      </c>
      <c r="G95" s="688">
        <v>5050.5</v>
      </c>
      <c r="H95" s="689">
        <v>4105.5</v>
      </c>
    </row>
    <row r="96" spans="1:8">
      <c r="A96" s="97">
        <v>822</v>
      </c>
      <c r="B96" s="38" t="s">
        <v>647</v>
      </c>
      <c r="C96" s="688">
        <v>50870</v>
      </c>
      <c r="D96" s="688">
        <v>9090</v>
      </c>
      <c r="E96" s="688">
        <v>6890</v>
      </c>
      <c r="F96" s="695">
        <v>54430.9</v>
      </c>
      <c r="G96" s="688">
        <v>10089.900000000001</v>
      </c>
      <c r="H96" s="689">
        <v>8199.1</v>
      </c>
    </row>
    <row r="97" spans="1:8">
      <c r="A97" s="97">
        <v>903</v>
      </c>
      <c r="B97" s="38" t="s">
        <v>648</v>
      </c>
      <c r="C97" s="688">
        <v>25430</v>
      </c>
      <c r="D97" s="688">
        <v>4550</v>
      </c>
      <c r="E97" s="688">
        <v>3450</v>
      </c>
      <c r="F97" s="695">
        <v>27210.100000000002</v>
      </c>
      <c r="G97" s="688">
        <v>5050.5</v>
      </c>
      <c r="H97" s="689">
        <v>4105.5</v>
      </c>
    </row>
    <row r="98" spans="1:8">
      <c r="A98" s="97">
        <v>902</v>
      </c>
      <c r="B98" s="38" t="s">
        <v>649</v>
      </c>
      <c r="C98" s="688">
        <v>50870</v>
      </c>
      <c r="D98" s="688">
        <v>9090</v>
      </c>
      <c r="E98" s="688">
        <v>6890</v>
      </c>
      <c r="F98" s="695">
        <v>54430.9</v>
      </c>
      <c r="G98" s="688">
        <v>10089.900000000001</v>
      </c>
      <c r="H98" s="689">
        <v>8199.1</v>
      </c>
    </row>
    <row r="99" spans="1:8">
      <c r="A99" s="97">
        <v>8578</v>
      </c>
      <c r="B99" s="38" t="s">
        <v>650</v>
      </c>
      <c r="C99" s="688">
        <v>22680</v>
      </c>
      <c r="D99" s="688">
        <v>4550</v>
      </c>
      <c r="E99" s="688">
        <v>3450</v>
      </c>
      <c r="F99" s="695">
        <v>24267.600000000002</v>
      </c>
      <c r="G99" s="688">
        <v>5050.5</v>
      </c>
      <c r="H99" s="689">
        <v>4105.5</v>
      </c>
    </row>
    <row r="100" spans="1:8">
      <c r="A100" s="97">
        <v>700</v>
      </c>
      <c r="B100" s="38" t="s">
        <v>651</v>
      </c>
      <c r="C100" s="688">
        <v>45370</v>
      </c>
      <c r="D100" s="688">
        <v>9090</v>
      </c>
      <c r="E100" s="688">
        <v>6890</v>
      </c>
      <c r="F100" s="695">
        <v>48545.9</v>
      </c>
      <c r="G100" s="688">
        <v>10089.900000000001</v>
      </c>
      <c r="H100" s="689">
        <v>8199.1</v>
      </c>
    </row>
    <row r="101" spans="1:8">
      <c r="A101" s="97">
        <v>8840</v>
      </c>
      <c r="B101" s="38" t="s">
        <v>652</v>
      </c>
      <c r="C101" s="688">
        <v>20530</v>
      </c>
      <c r="D101" s="688">
        <v>4550</v>
      </c>
      <c r="E101" s="688">
        <v>3450</v>
      </c>
      <c r="F101" s="695">
        <v>21967.100000000002</v>
      </c>
      <c r="G101" s="688">
        <v>5050.5</v>
      </c>
      <c r="H101" s="689">
        <v>4105.5</v>
      </c>
    </row>
    <row r="102" spans="1:8">
      <c r="A102" s="97">
        <v>840</v>
      </c>
      <c r="B102" s="38" t="s">
        <v>653</v>
      </c>
      <c r="C102" s="688">
        <v>41050</v>
      </c>
      <c r="D102" s="688">
        <v>9090</v>
      </c>
      <c r="E102" s="688">
        <v>6890</v>
      </c>
      <c r="F102" s="695">
        <v>43923.5</v>
      </c>
      <c r="G102" s="688">
        <v>10089.900000000001</v>
      </c>
      <c r="H102" s="689">
        <v>8199.1</v>
      </c>
    </row>
    <row r="103" spans="1:8">
      <c r="A103" s="97">
        <v>8826</v>
      </c>
      <c r="B103" s="38" t="s">
        <v>654</v>
      </c>
      <c r="C103" s="688">
        <v>30520</v>
      </c>
      <c r="D103" s="688">
        <v>4550</v>
      </c>
      <c r="E103" s="688">
        <v>3450</v>
      </c>
      <c r="F103" s="695">
        <v>32656.400000000001</v>
      </c>
      <c r="G103" s="688">
        <v>5050.5</v>
      </c>
      <c r="H103" s="689">
        <v>4105.5</v>
      </c>
    </row>
    <row r="104" spans="1:8">
      <c r="A104" s="97">
        <v>826</v>
      </c>
      <c r="B104" s="38" t="s">
        <v>655</v>
      </c>
      <c r="C104" s="688">
        <v>61040</v>
      </c>
      <c r="D104" s="688">
        <v>9090</v>
      </c>
      <c r="E104" s="688">
        <v>6890</v>
      </c>
      <c r="F104" s="695">
        <v>65312.800000000003</v>
      </c>
      <c r="G104" s="688">
        <v>10089.900000000001</v>
      </c>
      <c r="H104" s="689">
        <v>8199.1</v>
      </c>
    </row>
    <row r="105" spans="1:8">
      <c r="A105" s="97">
        <v>8839</v>
      </c>
      <c r="B105" s="38" t="s">
        <v>656</v>
      </c>
      <c r="C105" s="688">
        <v>25430</v>
      </c>
      <c r="D105" s="688">
        <v>4550</v>
      </c>
      <c r="E105" s="688">
        <v>3450</v>
      </c>
      <c r="F105" s="695">
        <v>27210.100000000002</v>
      </c>
      <c r="G105" s="688">
        <v>5050.5</v>
      </c>
      <c r="H105" s="689">
        <v>4105.5</v>
      </c>
    </row>
    <row r="106" spans="1:8">
      <c r="A106" s="97">
        <v>839</v>
      </c>
      <c r="B106" s="38" t="s">
        <v>657</v>
      </c>
      <c r="C106" s="688">
        <v>50870</v>
      </c>
      <c r="D106" s="688">
        <v>9090</v>
      </c>
      <c r="E106" s="688">
        <v>6890</v>
      </c>
      <c r="F106" s="695">
        <v>54430.9</v>
      </c>
      <c r="G106" s="688">
        <v>10089.900000000001</v>
      </c>
      <c r="H106" s="689">
        <v>8199.1</v>
      </c>
    </row>
    <row r="107" spans="1:8">
      <c r="A107" s="97">
        <v>8854</v>
      </c>
      <c r="B107" s="38" t="s">
        <v>658</v>
      </c>
      <c r="C107" s="688">
        <v>25430</v>
      </c>
      <c r="D107" s="688">
        <v>4550</v>
      </c>
      <c r="E107" s="688">
        <v>3450</v>
      </c>
      <c r="F107" s="695">
        <v>27210.100000000002</v>
      </c>
      <c r="G107" s="688">
        <v>5050.5</v>
      </c>
      <c r="H107" s="689">
        <v>4105.5</v>
      </c>
    </row>
    <row r="108" spans="1:8">
      <c r="A108" s="97">
        <v>854</v>
      </c>
      <c r="B108" s="38" t="s">
        <v>659</v>
      </c>
      <c r="C108" s="688">
        <v>50870</v>
      </c>
      <c r="D108" s="688">
        <v>9090</v>
      </c>
      <c r="E108" s="688">
        <v>6890</v>
      </c>
      <c r="F108" s="695">
        <v>54430.9</v>
      </c>
      <c r="G108" s="688">
        <v>10089.900000000001</v>
      </c>
      <c r="H108" s="689">
        <v>8199.1</v>
      </c>
    </row>
    <row r="109" spans="1:8">
      <c r="A109" s="97">
        <v>8877</v>
      </c>
      <c r="B109" s="38" t="s">
        <v>660</v>
      </c>
      <c r="C109" s="688">
        <v>22680</v>
      </c>
      <c r="D109" s="688">
        <v>4550</v>
      </c>
      <c r="E109" s="688">
        <v>3450</v>
      </c>
      <c r="F109" s="695">
        <v>24267.600000000002</v>
      </c>
      <c r="G109" s="688">
        <v>5050.5</v>
      </c>
      <c r="H109" s="689">
        <v>4105.5</v>
      </c>
    </row>
    <row r="110" spans="1:8">
      <c r="A110" s="97">
        <v>877</v>
      </c>
      <c r="B110" s="38" t="s">
        <v>661</v>
      </c>
      <c r="C110" s="688">
        <v>45370</v>
      </c>
      <c r="D110" s="688">
        <v>9090</v>
      </c>
      <c r="E110" s="688">
        <v>6890</v>
      </c>
      <c r="F110" s="695">
        <v>48545.9</v>
      </c>
      <c r="G110" s="688">
        <v>10089.900000000001</v>
      </c>
      <c r="H110" s="689">
        <v>8199.1</v>
      </c>
    </row>
    <row r="111" spans="1:8">
      <c r="A111" s="97">
        <v>8595</v>
      </c>
      <c r="B111" s="38" t="s">
        <v>662</v>
      </c>
      <c r="C111" s="688">
        <v>25430</v>
      </c>
      <c r="D111" s="688">
        <v>4550</v>
      </c>
      <c r="E111" s="688">
        <v>3450</v>
      </c>
      <c r="F111" s="695">
        <v>27210.100000000002</v>
      </c>
      <c r="G111" s="688">
        <v>5050.5</v>
      </c>
      <c r="H111" s="689">
        <v>4105.5</v>
      </c>
    </row>
    <row r="112" spans="1:8">
      <c r="A112" s="97">
        <v>849</v>
      </c>
      <c r="B112" s="38" t="s">
        <v>663</v>
      </c>
      <c r="C112" s="688">
        <v>50870</v>
      </c>
      <c r="D112" s="688">
        <v>9090</v>
      </c>
      <c r="E112" s="688">
        <v>6890</v>
      </c>
      <c r="F112" s="695">
        <v>54430.9</v>
      </c>
      <c r="G112" s="688">
        <v>10089.900000000001</v>
      </c>
      <c r="H112" s="689">
        <v>8199.1</v>
      </c>
    </row>
    <row r="113" spans="1:8">
      <c r="A113" s="97">
        <v>8868</v>
      </c>
      <c r="B113" s="38" t="s">
        <v>664</v>
      </c>
      <c r="C113" s="688">
        <v>30520</v>
      </c>
      <c r="D113" s="688">
        <v>4550</v>
      </c>
      <c r="E113" s="688">
        <v>3450</v>
      </c>
      <c r="F113" s="695">
        <v>32656.400000000001</v>
      </c>
      <c r="G113" s="688">
        <v>5050.5</v>
      </c>
      <c r="H113" s="689">
        <v>4105.5</v>
      </c>
    </row>
    <row r="114" spans="1:8">
      <c r="A114" s="97">
        <v>868</v>
      </c>
      <c r="B114" s="38" t="s">
        <v>665</v>
      </c>
      <c r="C114" s="688">
        <v>61040</v>
      </c>
      <c r="D114" s="688">
        <v>9090</v>
      </c>
      <c r="E114" s="688">
        <v>6890</v>
      </c>
      <c r="F114" s="695">
        <v>65312.800000000003</v>
      </c>
      <c r="G114" s="688">
        <v>10089.900000000001</v>
      </c>
      <c r="H114" s="689">
        <v>8199.1</v>
      </c>
    </row>
    <row r="115" spans="1:8">
      <c r="A115" s="97">
        <v>8591</v>
      </c>
      <c r="B115" s="38" t="s">
        <v>754</v>
      </c>
      <c r="C115" s="688">
        <v>30520</v>
      </c>
      <c r="D115" s="688">
        <v>4550</v>
      </c>
      <c r="E115" s="688">
        <v>3450</v>
      </c>
      <c r="F115" s="695">
        <v>32656.400000000001</v>
      </c>
      <c r="G115" s="688">
        <v>5050.5</v>
      </c>
      <c r="H115" s="689">
        <v>4105.5</v>
      </c>
    </row>
    <row r="116" spans="1:8">
      <c r="A116" s="97">
        <v>713</v>
      </c>
      <c r="B116" s="38" t="s">
        <v>755</v>
      </c>
      <c r="C116" s="688">
        <v>61040</v>
      </c>
      <c r="D116" s="688">
        <v>9090</v>
      </c>
      <c r="E116" s="688">
        <v>6890</v>
      </c>
      <c r="F116" s="695">
        <v>65312.800000000003</v>
      </c>
      <c r="G116" s="688">
        <v>10089.900000000001</v>
      </c>
      <c r="H116" s="689">
        <v>8199.1</v>
      </c>
    </row>
    <row r="117" spans="1:8">
      <c r="A117" s="97">
        <v>8862</v>
      </c>
      <c r="B117" s="38" t="s">
        <v>666</v>
      </c>
      <c r="C117" s="688">
        <v>17600</v>
      </c>
      <c r="D117" s="688">
        <v>4550</v>
      </c>
      <c r="E117" s="688">
        <v>3450</v>
      </c>
      <c r="F117" s="695">
        <v>18832</v>
      </c>
      <c r="G117" s="688">
        <v>5050.5</v>
      </c>
      <c r="H117" s="689">
        <v>4105.5</v>
      </c>
    </row>
    <row r="118" spans="1:8">
      <c r="A118" s="97">
        <v>862</v>
      </c>
      <c r="B118" s="38" t="s">
        <v>667</v>
      </c>
      <c r="C118" s="688">
        <v>35200</v>
      </c>
      <c r="D118" s="688">
        <v>9090</v>
      </c>
      <c r="E118" s="688">
        <v>6890</v>
      </c>
      <c r="F118" s="695">
        <v>37664</v>
      </c>
      <c r="G118" s="688">
        <v>10089.900000000001</v>
      </c>
      <c r="H118" s="689">
        <v>8199.1</v>
      </c>
    </row>
    <row r="119" spans="1:8">
      <c r="A119" s="97">
        <v>8821</v>
      </c>
      <c r="B119" s="38" t="s">
        <v>668</v>
      </c>
      <c r="C119" s="688">
        <v>25430</v>
      </c>
      <c r="D119" s="688">
        <v>4550</v>
      </c>
      <c r="E119" s="688">
        <v>3450</v>
      </c>
      <c r="F119" s="695">
        <v>27210.100000000002</v>
      </c>
      <c r="G119" s="688">
        <v>5050.5</v>
      </c>
      <c r="H119" s="689">
        <v>4105.5</v>
      </c>
    </row>
    <row r="120" spans="1:8">
      <c r="A120" s="97">
        <v>821</v>
      </c>
      <c r="B120" s="38" t="s">
        <v>669</v>
      </c>
      <c r="C120" s="688">
        <v>50870</v>
      </c>
      <c r="D120" s="688">
        <v>9090</v>
      </c>
      <c r="E120" s="688">
        <v>6890</v>
      </c>
      <c r="F120" s="695">
        <v>54430.9</v>
      </c>
      <c r="G120" s="688">
        <v>10089.900000000001</v>
      </c>
      <c r="H120" s="689">
        <v>8199.1</v>
      </c>
    </row>
    <row r="121" spans="1:8">
      <c r="A121" s="97">
        <v>8859</v>
      </c>
      <c r="B121" s="38" t="s">
        <v>670</v>
      </c>
      <c r="C121" s="688">
        <v>22680</v>
      </c>
      <c r="D121" s="688">
        <v>4550</v>
      </c>
      <c r="E121" s="688">
        <v>3450</v>
      </c>
      <c r="F121" s="695">
        <v>24267.600000000002</v>
      </c>
      <c r="G121" s="688">
        <v>5050.5</v>
      </c>
      <c r="H121" s="689">
        <v>4105.5</v>
      </c>
    </row>
    <row r="122" spans="1:8">
      <c r="A122" s="97">
        <v>859</v>
      </c>
      <c r="B122" s="38" t="s">
        <v>671</v>
      </c>
      <c r="C122" s="688">
        <v>45370</v>
      </c>
      <c r="D122" s="688">
        <v>9090</v>
      </c>
      <c r="E122" s="688">
        <v>6890</v>
      </c>
      <c r="F122" s="695">
        <v>48545.9</v>
      </c>
      <c r="G122" s="688">
        <v>10089.900000000001</v>
      </c>
      <c r="H122" s="689">
        <v>8199.1</v>
      </c>
    </row>
    <row r="123" spans="1:8">
      <c r="A123" s="97">
        <v>8882</v>
      </c>
      <c r="B123" s="38" t="s">
        <v>672</v>
      </c>
      <c r="C123" s="688">
        <v>22680</v>
      </c>
      <c r="D123" s="688">
        <v>4550</v>
      </c>
      <c r="E123" s="688">
        <v>3450</v>
      </c>
      <c r="F123" s="695">
        <v>24267.600000000002</v>
      </c>
      <c r="G123" s="688">
        <v>5050.5</v>
      </c>
      <c r="H123" s="689">
        <v>4105.5</v>
      </c>
    </row>
    <row r="124" spans="1:8">
      <c r="A124" s="97">
        <v>882</v>
      </c>
      <c r="B124" s="38" t="s">
        <v>673</v>
      </c>
      <c r="C124" s="688">
        <v>45370</v>
      </c>
      <c r="D124" s="688">
        <v>9090</v>
      </c>
      <c r="E124" s="688">
        <v>6890</v>
      </c>
      <c r="F124" s="695">
        <v>48545.9</v>
      </c>
      <c r="G124" s="688">
        <v>10089.900000000001</v>
      </c>
      <c r="H124" s="689">
        <v>8199.1</v>
      </c>
    </row>
    <row r="125" spans="1:8">
      <c r="A125" s="97">
        <v>8753</v>
      </c>
      <c r="B125" s="38" t="s">
        <v>674</v>
      </c>
      <c r="C125" s="688">
        <v>30520</v>
      </c>
      <c r="D125" s="688">
        <v>4550</v>
      </c>
      <c r="E125" s="688">
        <v>3450</v>
      </c>
      <c r="F125" s="695">
        <v>32656.400000000001</v>
      </c>
      <c r="G125" s="688">
        <v>5050.5</v>
      </c>
      <c r="H125" s="689">
        <v>4105.5</v>
      </c>
    </row>
    <row r="126" spans="1:8">
      <c r="A126" s="97">
        <v>8754</v>
      </c>
      <c r="B126" s="38" t="s">
        <v>675</v>
      </c>
      <c r="C126" s="688">
        <v>61040</v>
      </c>
      <c r="D126" s="688">
        <v>9090</v>
      </c>
      <c r="E126" s="688">
        <v>6890</v>
      </c>
      <c r="F126" s="695">
        <v>65312.800000000003</v>
      </c>
      <c r="G126" s="688">
        <v>10089.900000000001</v>
      </c>
      <c r="H126" s="689">
        <v>8199.1</v>
      </c>
    </row>
    <row r="127" spans="1:8">
      <c r="A127" s="97">
        <v>8858</v>
      </c>
      <c r="B127" s="38" t="s">
        <v>676</v>
      </c>
      <c r="C127" s="688">
        <v>25430</v>
      </c>
      <c r="D127" s="688">
        <v>4550</v>
      </c>
      <c r="E127" s="688">
        <v>3450</v>
      </c>
      <c r="F127" s="695">
        <v>27210.100000000002</v>
      </c>
      <c r="G127" s="688">
        <v>5050.5</v>
      </c>
      <c r="H127" s="689">
        <v>4105.5</v>
      </c>
    </row>
    <row r="128" spans="1:8">
      <c r="A128" s="97">
        <v>858</v>
      </c>
      <c r="B128" s="38" t="s">
        <v>677</v>
      </c>
      <c r="C128" s="688">
        <v>50870</v>
      </c>
      <c r="D128" s="688">
        <v>9090</v>
      </c>
      <c r="E128" s="688">
        <v>6890</v>
      </c>
      <c r="F128" s="695">
        <v>54430.9</v>
      </c>
      <c r="G128" s="688">
        <v>10089.900000000001</v>
      </c>
      <c r="H128" s="689">
        <v>8199.1</v>
      </c>
    </row>
    <row r="129" spans="1:8">
      <c r="A129" s="97">
        <v>8884</v>
      </c>
      <c r="B129" s="38" t="s">
        <v>678</v>
      </c>
      <c r="C129" s="688">
        <v>25430</v>
      </c>
      <c r="D129" s="688">
        <v>4550</v>
      </c>
      <c r="E129" s="688">
        <v>3450</v>
      </c>
      <c r="F129" s="695">
        <v>27210.100000000002</v>
      </c>
      <c r="G129" s="688">
        <v>5050.5</v>
      </c>
      <c r="H129" s="689">
        <v>4105.5</v>
      </c>
    </row>
    <row r="130" spans="1:8">
      <c r="A130" s="97">
        <v>884</v>
      </c>
      <c r="B130" s="38" t="s">
        <v>679</v>
      </c>
      <c r="C130" s="688">
        <v>50870</v>
      </c>
      <c r="D130" s="688">
        <v>9090</v>
      </c>
      <c r="E130" s="688">
        <v>6890</v>
      </c>
      <c r="F130" s="695">
        <v>54430.9</v>
      </c>
      <c r="G130" s="688">
        <v>10089.900000000001</v>
      </c>
      <c r="H130" s="689">
        <v>8199.1</v>
      </c>
    </row>
    <row r="131" spans="1:8">
      <c r="A131" s="97">
        <v>8875</v>
      </c>
      <c r="B131" s="38" t="s">
        <v>680</v>
      </c>
      <c r="C131" s="688">
        <v>20530</v>
      </c>
      <c r="D131" s="688">
        <v>4550</v>
      </c>
      <c r="E131" s="688">
        <v>3450</v>
      </c>
      <c r="F131" s="695">
        <v>21967.100000000002</v>
      </c>
      <c r="G131" s="688">
        <v>5050.5</v>
      </c>
      <c r="H131" s="689">
        <v>4105.5</v>
      </c>
    </row>
    <row r="132" spans="1:8">
      <c r="A132" s="97">
        <v>875</v>
      </c>
      <c r="B132" s="38" t="s">
        <v>681</v>
      </c>
      <c r="C132" s="688">
        <v>41050</v>
      </c>
      <c r="D132" s="688">
        <v>9090</v>
      </c>
      <c r="E132" s="688">
        <v>6890</v>
      </c>
      <c r="F132" s="695">
        <v>43923.5</v>
      </c>
      <c r="G132" s="688">
        <v>10089.900000000001</v>
      </c>
      <c r="H132" s="689">
        <v>8199.1</v>
      </c>
    </row>
    <row r="133" spans="1:8">
      <c r="A133" s="97">
        <v>8773</v>
      </c>
      <c r="B133" s="38" t="s">
        <v>682</v>
      </c>
      <c r="C133" s="688">
        <v>22680</v>
      </c>
      <c r="D133" s="688">
        <v>4550</v>
      </c>
      <c r="E133" s="688">
        <v>3450</v>
      </c>
      <c r="F133" s="695">
        <v>24267.600000000002</v>
      </c>
      <c r="G133" s="688">
        <v>5050.5</v>
      </c>
      <c r="H133" s="689">
        <v>4105.5</v>
      </c>
    </row>
    <row r="134" spans="1:8">
      <c r="A134" s="97">
        <v>8774</v>
      </c>
      <c r="B134" s="38" t="s">
        <v>683</v>
      </c>
      <c r="C134" s="688">
        <v>45370</v>
      </c>
      <c r="D134" s="688">
        <v>9090</v>
      </c>
      <c r="E134" s="688">
        <v>6890</v>
      </c>
      <c r="F134" s="695">
        <v>48545.9</v>
      </c>
      <c r="G134" s="688">
        <v>10089.900000000001</v>
      </c>
      <c r="H134" s="689">
        <v>8199.1</v>
      </c>
    </row>
    <row r="135" spans="1:8">
      <c r="A135" s="97">
        <v>8759</v>
      </c>
      <c r="B135" s="38" t="s">
        <v>684</v>
      </c>
      <c r="C135" s="688">
        <v>25430</v>
      </c>
      <c r="D135" s="688">
        <v>4550</v>
      </c>
      <c r="E135" s="688">
        <v>3450</v>
      </c>
      <c r="F135" s="695">
        <v>27210.100000000002</v>
      </c>
      <c r="G135" s="688">
        <v>5050.5</v>
      </c>
      <c r="H135" s="689">
        <v>4105.5</v>
      </c>
    </row>
    <row r="136" spans="1:8">
      <c r="A136" s="97">
        <v>8760</v>
      </c>
      <c r="B136" s="38" t="s">
        <v>685</v>
      </c>
      <c r="C136" s="688">
        <v>50870</v>
      </c>
      <c r="D136" s="688">
        <v>9090</v>
      </c>
      <c r="E136" s="688">
        <v>6890</v>
      </c>
      <c r="F136" s="695">
        <v>54430.9</v>
      </c>
      <c r="G136" s="688">
        <v>10089.900000000001</v>
      </c>
      <c r="H136" s="689">
        <v>8199.1</v>
      </c>
    </row>
    <row r="137" spans="1:8">
      <c r="A137" s="97">
        <v>8864</v>
      </c>
      <c r="B137" s="38" t="s">
        <v>686</v>
      </c>
      <c r="C137" s="688">
        <v>17600</v>
      </c>
      <c r="D137" s="688">
        <v>4550</v>
      </c>
      <c r="E137" s="688">
        <v>3450</v>
      </c>
      <c r="F137" s="695">
        <v>18832</v>
      </c>
      <c r="G137" s="688">
        <v>5050.5</v>
      </c>
      <c r="H137" s="689">
        <v>4105.5</v>
      </c>
    </row>
    <row r="138" spans="1:8">
      <c r="A138" s="97">
        <v>864</v>
      </c>
      <c r="B138" s="38" t="s">
        <v>687</v>
      </c>
      <c r="C138" s="688">
        <v>35200</v>
      </c>
      <c r="D138" s="688">
        <v>9090</v>
      </c>
      <c r="E138" s="688">
        <v>6890</v>
      </c>
      <c r="F138" s="695">
        <v>37664</v>
      </c>
      <c r="G138" s="688">
        <v>10089.900000000001</v>
      </c>
      <c r="H138" s="689">
        <v>8199.1</v>
      </c>
    </row>
    <row r="139" spans="1:8">
      <c r="A139" s="97">
        <v>8592</v>
      </c>
      <c r="B139" s="38" t="s">
        <v>688</v>
      </c>
      <c r="C139" s="688">
        <v>25430</v>
      </c>
      <c r="D139" s="688">
        <v>4550</v>
      </c>
      <c r="E139" s="688">
        <v>3450</v>
      </c>
      <c r="F139" s="695">
        <v>27210.100000000002</v>
      </c>
      <c r="G139" s="688">
        <v>5050.5</v>
      </c>
      <c r="H139" s="689">
        <v>4105.5</v>
      </c>
    </row>
    <row r="140" spans="1:8">
      <c r="A140" s="97">
        <v>714</v>
      </c>
      <c r="B140" s="38" t="s">
        <v>689</v>
      </c>
      <c r="C140" s="688">
        <v>50870</v>
      </c>
      <c r="D140" s="688">
        <v>9090</v>
      </c>
      <c r="E140" s="688">
        <v>6890</v>
      </c>
      <c r="F140" s="695">
        <v>54430.9</v>
      </c>
      <c r="G140" s="688">
        <v>10089.900000000001</v>
      </c>
      <c r="H140" s="689">
        <v>8199.1</v>
      </c>
    </row>
    <row r="141" spans="1:8">
      <c r="A141" s="97">
        <v>8863</v>
      </c>
      <c r="B141" s="38" t="s">
        <v>690</v>
      </c>
      <c r="C141" s="688">
        <v>22680</v>
      </c>
      <c r="D141" s="688">
        <v>4550</v>
      </c>
      <c r="E141" s="688">
        <v>3450</v>
      </c>
      <c r="F141" s="695">
        <v>24267.600000000002</v>
      </c>
      <c r="G141" s="688">
        <v>5050.5</v>
      </c>
      <c r="H141" s="689">
        <v>4105.5</v>
      </c>
    </row>
    <row r="142" spans="1:8">
      <c r="A142" s="97">
        <v>863</v>
      </c>
      <c r="B142" s="38" t="s">
        <v>691</v>
      </c>
      <c r="C142" s="688">
        <v>45370</v>
      </c>
      <c r="D142" s="688">
        <v>9090</v>
      </c>
      <c r="E142" s="688">
        <v>6890</v>
      </c>
      <c r="F142" s="695">
        <v>48545.9</v>
      </c>
      <c r="G142" s="688">
        <v>10089.900000000001</v>
      </c>
      <c r="H142" s="689">
        <v>8199.1</v>
      </c>
    </row>
    <row r="143" spans="1:8">
      <c r="A143" s="97">
        <v>8881</v>
      </c>
      <c r="B143" s="38" t="s">
        <v>692</v>
      </c>
      <c r="C143" s="688">
        <v>22680</v>
      </c>
      <c r="D143" s="688">
        <v>4550</v>
      </c>
      <c r="E143" s="688">
        <v>3450</v>
      </c>
      <c r="F143" s="695">
        <v>24267.600000000002</v>
      </c>
      <c r="G143" s="688">
        <v>5050.5</v>
      </c>
      <c r="H143" s="689">
        <v>4105.5</v>
      </c>
    </row>
    <row r="144" spans="1:8">
      <c r="A144" s="97">
        <v>881</v>
      </c>
      <c r="B144" s="38" t="s">
        <v>693</v>
      </c>
      <c r="C144" s="688">
        <v>45370</v>
      </c>
      <c r="D144" s="688">
        <v>9090</v>
      </c>
      <c r="E144" s="688">
        <v>6890</v>
      </c>
      <c r="F144" s="695">
        <v>48545.9</v>
      </c>
      <c r="G144" s="688">
        <v>10089.900000000001</v>
      </c>
      <c r="H144" s="689">
        <v>8199.1</v>
      </c>
    </row>
    <row r="145" spans="1:8">
      <c r="A145" s="97">
        <v>8765</v>
      </c>
      <c r="B145" s="38" t="s">
        <v>694</v>
      </c>
      <c r="C145" s="688">
        <v>20530</v>
      </c>
      <c r="D145" s="688">
        <v>4550</v>
      </c>
      <c r="E145" s="688">
        <v>3450</v>
      </c>
      <c r="F145" s="695">
        <v>21967.100000000002</v>
      </c>
      <c r="G145" s="688">
        <v>5050.5</v>
      </c>
      <c r="H145" s="689">
        <v>4105.5</v>
      </c>
    </row>
    <row r="146" spans="1:8">
      <c r="A146" s="97">
        <v>8766</v>
      </c>
      <c r="B146" s="38" t="s">
        <v>695</v>
      </c>
      <c r="C146" s="688">
        <v>41050</v>
      </c>
      <c r="D146" s="688">
        <v>9090</v>
      </c>
      <c r="E146" s="688">
        <v>6890</v>
      </c>
      <c r="F146" s="695">
        <v>43923.5</v>
      </c>
      <c r="G146" s="688">
        <v>10089.900000000001</v>
      </c>
      <c r="H146" s="689">
        <v>8199.1</v>
      </c>
    </row>
    <row r="147" spans="1:8">
      <c r="A147" s="97">
        <v>8713</v>
      </c>
      <c r="B147" s="38" t="s">
        <v>696</v>
      </c>
      <c r="C147" s="688">
        <v>22680</v>
      </c>
      <c r="D147" s="688">
        <v>4550</v>
      </c>
      <c r="E147" s="688">
        <v>3450</v>
      </c>
      <c r="F147" s="695">
        <v>24267.600000000002</v>
      </c>
      <c r="G147" s="688">
        <v>5050.5</v>
      </c>
      <c r="H147" s="689">
        <v>4105.5</v>
      </c>
    </row>
    <row r="148" spans="1:8">
      <c r="A148" s="97">
        <v>8714</v>
      </c>
      <c r="B148" s="38" t="s">
        <v>697</v>
      </c>
      <c r="C148" s="688">
        <v>45370</v>
      </c>
      <c r="D148" s="688">
        <v>9090</v>
      </c>
      <c r="E148" s="688">
        <v>6890</v>
      </c>
      <c r="F148" s="695">
        <v>48545.9</v>
      </c>
      <c r="G148" s="688">
        <v>10089.900000000001</v>
      </c>
      <c r="H148" s="689">
        <v>8199.1</v>
      </c>
    </row>
    <row r="149" spans="1:8">
      <c r="A149" s="97">
        <v>8880</v>
      </c>
      <c r="B149" s="38" t="s">
        <v>698</v>
      </c>
      <c r="C149" s="688">
        <v>22680</v>
      </c>
      <c r="D149" s="688">
        <v>4550</v>
      </c>
      <c r="E149" s="688">
        <v>3450</v>
      </c>
      <c r="F149" s="695">
        <v>24267.600000000002</v>
      </c>
      <c r="G149" s="688">
        <v>5050.5</v>
      </c>
      <c r="H149" s="689">
        <v>4105.5</v>
      </c>
    </row>
    <row r="150" spans="1:8">
      <c r="A150" s="97">
        <v>880</v>
      </c>
      <c r="B150" s="38" t="s">
        <v>699</v>
      </c>
      <c r="C150" s="688">
        <v>45370</v>
      </c>
      <c r="D150" s="688">
        <v>9090</v>
      </c>
      <c r="E150" s="688">
        <v>6890</v>
      </c>
      <c r="F150" s="695">
        <v>48545.9</v>
      </c>
      <c r="G150" s="688">
        <v>10089.900000000001</v>
      </c>
      <c r="H150" s="689">
        <v>8199.1</v>
      </c>
    </row>
    <row r="151" spans="1:8">
      <c r="A151" s="97">
        <v>8771</v>
      </c>
      <c r="B151" s="38" t="s">
        <v>700</v>
      </c>
      <c r="C151" s="688">
        <v>20530</v>
      </c>
      <c r="D151" s="688">
        <v>4550</v>
      </c>
      <c r="E151" s="688">
        <v>3450</v>
      </c>
      <c r="F151" s="695">
        <v>21967.100000000002</v>
      </c>
      <c r="G151" s="688">
        <v>5050.5</v>
      </c>
      <c r="H151" s="689">
        <v>4105.5</v>
      </c>
    </row>
    <row r="152" spans="1:8">
      <c r="A152" s="97">
        <v>8772</v>
      </c>
      <c r="B152" s="38" t="s">
        <v>701</v>
      </c>
      <c r="C152" s="688">
        <v>41050</v>
      </c>
      <c r="D152" s="688">
        <v>9090</v>
      </c>
      <c r="E152" s="688">
        <v>6890</v>
      </c>
      <c r="F152" s="695">
        <v>43923.5</v>
      </c>
      <c r="G152" s="688">
        <v>10089.900000000001</v>
      </c>
      <c r="H152" s="689">
        <v>8199.1</v>
      </c>
    </row>
    <row r="153" spans="1:8">
      <c r="A153" s="97">
        <v>8878</v>
      </c>
      <c r="B153" s="38" t="s">
        <v>702</v>
      </c>
      <c r="C153" s="688">
        <v>22680</v>
      </c>
      <c r="D153" s="688">
        <v>4550</v>
      </c>
      <c r="E153" s="688">
        <v>3450</v>
      </c>
      <c r="F153" s="695">
        <v>24267.600000000002</v>
      </c>
      <c r="G153" s="688">
        <v>5050.5</v>
      </c>
      <c r="H153" s="689">
        <v>4105.5</v>
      </c>
    </row>
    <row r="154" spans="1:8">
      <c r="A154" s="97">
        <v>878</v>
      </c>
      <c r="B154" s="38" t="s">
        <v>703</v>
      </c>
      <c r="C154" s="688">
        <v>45370</v>
      </c>
      <c r="D154" s="688">
        <v>9090</v>
      </c>
      <c r="E154" s="688">
        <v>6890</v>
      </c>
      <c r="F154" s="695">
        <v>48545.9</v>
      </c>
      <c r="G154" s="688">
        <v>10089.900000000001</v>
      </c>
      <c r="H154" s="689">
        <v>8199.1</v>
      </c>
    </row>
    <row r="155" spans="1:8">
      <c r="A155" s="97">
        <v>8769</v>
      </c>
      <c r="B155" s="38" t="s">
        <v>704</v>
      </c>
      <c r="C155" s="688">
        <v>20530</v>
      </c>
      <c r="D155" s="688">
        <v>4550</v>
      </c>
      <c r="E155" s="688">
        <v>3450</v>
      </c>
      <c r="F155" s="695">
        <v>21967.100000000002</v>
      </c>
      <c r="G155" s="688">
        <v>5050.5</v>
      </c>
      <c r="H155" s="689">
        <v>4105.5</v>
      </c>
    </row>
    <row r="156" spans="1:8">
      <c r="A156" s="97">
        <v>8770</v>
      </c>
      <c r="B156" s="38" t="s">
        <v>705</v>
      </c>
      <c r="C156" s="688">
        <v>41050</v>
      </c>
      <c r="D156" s="688">
        <v>9090</v>
      </c>
      <c r="E156" s="688">
        <v>6890</v>
      </c>
      <c r="F156" s="695">
        <v>43923.5</v>
      </c>
      <c r="G156" s="688">
        <v>10089.900000000001</v>
      </c>
      <c r="H156" s="689">
        <v>8199.1</v>
      </c>
    </row>
    <row r="157" spans="1:8">
      <c r="A157" s="97">
        <v>8876</v>
      </c>
      <c r="B157" s="38" t="s">
        <v>706</v>
      </c>
      <c r="C157" s="688">
        <v>25430</v>
      </c>
      <c r="D157" s="688">
        <v>4550</v>
      </c>
      <c r="E157" s="688">
        <v>3450</v>
      </c>
      <c r="F157" s="695">
        <v>27210.100000000002</v>
      </c>
      <c r="G157" s="688">
        <v>5050.5</v>
      </c>
      <c r="H157" s="689">
        <v>4105.5</v>
      </c>
    </row>
    <row r="158" spans="1:8">
      <c r="A158" s="97">
        <v>876</v>
      </c>
      <c r="B158" s="38" t="s">
        <v>707</v>
      </c>
      <c r="C158" s="688">
        <v>50870</v>
      </c>
      <c r="D158" s="688">
        <v>9090</v>
      </c>
      <c r="E158" s="688">
        <v>6890</v>
      </c>
      <c r="F158" s="695">
        <v>54430.9</v>
      </c>
      <c r="G158" s="688">
        <v>10089.900000000001</v>
      </c>
      <c r="H158" s="689">
        <v>8199.1</v>
      </c>
    </row>
    <row r="159" spans="1:8">
      <c r="A159" s="97">
        <v>8775</v>
      </c>
      <c r="B159" s="38" t="s">
        <v>708</v>
      </c>
      <c r="C159" s="688">
        <v>20530</v>
      </c>
      <c r="D159" s="688">
        <v>4550</v>
      </c>
      <c r="E159" s="688">
        <v>3450</v>
      </c>
      <c r="F159" s="695">
        <v>21967.100000000002</v>
      </c>
      <c r="G159" s="688">
        <v>5050.5</v>
      </c>
      <c r="H159" s="689">
        <v>4105.5</v>
      </c>
    </row>
    <row r="160" spans="1:8">
      <c r="A160" s="97">
        <v>8776</v>
      </c>
      <c r="B160" s="38" t="s">
        <v>709</v>
      </c>
      <c r="C160" s="688">
        <v>41050</v>
      </c>
      <c r="D160" s="688">
        <v>9090</v>
      </c>
      <c r="E160" s="688">
        <v>6890</v>
      </c>
      <c r="F160" s="695">
        <v>43923.5</v>
      </c>
      <c r="G160" s="688">
        <v>10089.900000000001</v>
      </c>
      <c r="H160" s="689">
        <v>8199.1</v>
      </c>
    </row>
    <row r="161" spans="1:8">
      <c r="A161" s="97">
        <v>898</v>
      </c>
      <c r="B161" s="38" t="s">
        <v>710</v>
      </c>
      <c r="C161" s="688">
        <v>20530</v>
      </c>
      <c r="D161" s="688">
        <v>4550</v>
      </c>
      <c r="E161" s="688">
        <v>3450</v>
      </c>
      <c r="F161" s="695">
        <v>21967.100000000002</v>
      </c>
      <c r="G161" s="688">
        <v>5050.5</v>
      </c>
      <c r="H161" s="689">
        <v>4105.5</v>
      </c>
    </row>
    <row r="162" spans="1:8">
      <c r="A162" s="97">
        <v>816</v>
      </c>
      <c r="B162" s="38" t="s">
        <v>711</v>
      </c>
      <c r="C162" s="688">
        <v>41050</v>
      </c>
      <c r="D162" s="688">
        <v>9090</v>
      </c>
      <c r="E162" s="688">
        <v>6890</v>
      </c>
      <c r="F162" s="695">
        <v>43923.5</v>
      </c>
      <c r="G162" s="688">
        <v>10089.900000000001</v>
      </c>
      <c r="H162" s="689">
        <v>8199.1</v>
      </c>
    </row>
    <row r="163" spans="1:8">
      <c r="A163" s="97">
        <v>905</v>
      </c>
      <c r="B163" s="38" t="s">
        <v>712</v>
      </c>
      <c r="C163" s="688">
        <v>20530</v>
      </c>
      <c r="D163" s="688">
        <v>4550</v>
      </c>
      <c r="E163" s="688">
        <v>3450</v>
      </c>
      <c r="F163" s="695">
        <v>21967.100000000002</v>
      </c>
      <c r="G163" s="688">
        <v>5050.5</v>
      </c>
      <c r="H163" s="689">
        <v>4105.5</v>
      </c>
    </row>
    <row r="164" spans="1:8">
      <c r="A164" s="97">
        <v>904</v>
      </c>
      <c r="B164" s="38" t="s">
        <v>713</v>
      </c>
      <c r="C164" s="688">
        <v>41050</v>
      </c>
      <c r="D164" s="688">
        <v>9090</v>
      </c>
      <c r="E164" s="688">
        <v>6890</v>
      </c>
      <c r="F164" s="695">
        <v>43923.5</v>
      </c>
      <c r="G164" s="688">
        <v>10089.900000000001</v>
      </c>
      <c r="H164" s="689">
        <v>8199.1</v>
      </c>
    </row>
    <row r="165" spans="1:8">
      <c r="A165" s="97">
        <v>8867</v>
      </c>
      <c r="B165" s="38" t="s">
        <v>714</v>
      </c>
      <c r="C165" s="688">
        <v>20530</v>
      </c>
      <c r="D165" s="688">
        <v>4550</v>
      </c>
      <c r="E165" s="688">
        <v>3450</v>
      </c>
      <c r="F165" s="695">
        <v>21967.100000000002</v>
      </c>
      <c r="G165" s="688">
        <v>5050.5</v>
      </c>
      <c r="H165" s="689">
        <v>4105.5</v>
      </c>
    </row>
    <row r="166" spans="1:8">
      <c r="A166" s="97">
        <v>867</v>
      </c>
      <c r="B166" s="38" t="s">
        <v>715</v>
      </c>
      <c r="C166" s="688">
        <v>41050</v>
      </c>
      <c r="D166" s="688">
        <v>9090</v>
      </c>
      <c r="E166" s="688">
        <v>6890</v>
      </c>
      <c r="F166" s="695">
        <v>43923.5</v>
      </c>
      <c r="G166" s="688">
        <v>10089.900000000001</v>
      </c>
      <c r="H166" s="689">
        <v>8199.1</v>
      </c>
    </row>
    <row r="167" spans="1:8">
      <c r="A167" s="97">
        <v>899</v>
      </c>
      <c r="B167" s="38" t="s">
        <v>560</v>
      </c>
      <c r="C167" s="688">
        <v>0</v>
      </c>
      <c r="D167" s="688">
        <v>9090</v>
      </c>
      <c r="E167" s="688">
        <v>6890</v>
      </c>
      <c r="F167" s="696">
        <v>0</v>
      </c>
      <c r="G167" s="688">
        <v>10089.900000000001</v>
      </c>
      <c r="H167" s="689">
        <v>8199.1</v>
      </c>
    </row>
    <row r="168" spans="1:8" ht="13.5" thickBot="1">
      <c r="A168" s="691"/>
      <c r="B168" s="26"/>
      <c r="C168" s="692"/>
      <c r="D168" s="692"/>
      <c r="E168" s="692"/>
      <c r="F168" s="692"/>
      <c r="G168" s="692"/>
      <c r="H168" s="693"/>
    </row>
    <row r="169" spans="1:8">
      <c r="A169" s="330"/>
      <c r="B169" s="37"/>
      <c r="C169" s="331"/>
      <c r="D169" s="331"/>
      <c r="E169" s="331"/>
      <c r="F169" s="331"/>
      <c r="G169" s="331"/>
      <c r="H169" s="331"/>
    </row>
    <row r="170" spans="1:8">
      <c r="A170" s="330"/>
      <c r="B170" s="37"/>
      <c r="C170" s="331"/>
      <c r="D170" s="331"/>
      <c r="E170" s="331"/>
      <c r="F170" s="331"/>
      <c r="G170" s="331"/>
      <c r="H170" s="331"/>
    </row>
    <row r="171" spans="1:8">
      <c r="A171" s="330"/>
      <c r="B171" s="37"/>
      <c r="C171" s="331"/>
      <c r="D171" s="331"/>
      <c r="E171" s="331"/>
      <c r="F171" s="331"/>
      <c r="G171" s="331"/>
      <c r="H171" s="331"/>
    </row>
    <row r="172" spans="1:8">
      <c r="A172" s="330"/>
      <c r="B172" s="37"/>
      <c r="C172" s="331"/>
      <c r="D172" s="331"/>
      <c r="E172" s="331"/>
      <c r="F172" s="331"/>
      <c r="G172" s="331"/>
      <c r="H172" s="331"/>
    </row>
    <row r="173" spans="1:8">
      <c r="A173" s="330"/>
      <c r="B173" s="37"/>
      <c r="C173" s="331"/>
      <c r="D173" s="331"/>
      <c r="E173" s="331"/>
      <c r="F173" s="331"/>
      <c r="G173" s="331"/>
      <c r="H173" s="331"/>
    </row>
    <row r="174" spans="1:8">
      <c r="A174" s="330"/>
      <c r="B174" s="37"/>
      <c r="C174" s="331"/>
      <c r="D174" s="331"/>
      <c r="E174" s="331"/>
      <c r="F174" s="331"/>
      <c r="G174" s="331"/>
      <c r="H174" s="331"/>
    </row>
    <row r="175" spans="1:8">
      <c r="A175" s="330"/>
      <c r="B175" s="37"/>
      <c r="C175" s="331"/>
      <c r="D175" s="331"/>
      <c r="E175" s="331"/>
      <c r="F175" s="331"/>
      <c r="G175" s="331"/>
      <c r="H175" s="331"/>
    </row>
    <row r="176" spans="1:8">
      <c r="A176" s="330"/>
      <c r="B176" s="37"/>
      <c r="C176" s="331"/>
      <c r="D176" s="331"/>
      <c r="E176" s="331"/>
      <c r="F176" s="331"/>
      <c r="G176" s="331"/>
      <c r="H176" s="331"/>
    </row>
    <row r="177" spans="1:8">
      <c r="A177" s="330"/>
      <c r="B177" s="37"/>
      <c r="C177" s="331"/>
      <c r="D177" s="331"/>
      <c r="E177" s="331"/>
      <c r="F177" s="331"/>
      <c r="G177" s="331"/>
      <c r="H177" s="331"/>
    </row>
    <row r="178" spans="1:8">
      <c r="A178" s="330"/>
      <c r="B178" s="37"/>
      <c r="C178" s="331"/>
      <c r="D178" s="331"/>
      <c r="E178" s="331"/>
      <c r="F178" s="331"/>
      <c r="G178" s="331"/>
      <c r="H178" s="331"/>
    </row>
    <row r="179" spans="1:8">
      <c r="A179" s="330"/>
      <c r="B179" s="37"/>
      <c r="C179" s="331"/>
      <c r="D179" s="331"/>
      <c r="E179" s="331"/>
      <c r="F179" s="331"/>
      <c r="G179" s="331"/>
      <c r="H179" s="331"/>
    </row>
    <row r="180" spans="1:8">
      <c r="A180" s="330"/>
      <c r="B180" s="37"/>
      <c r="C180" s="331"/>
      <c r="D180" s="331"/>
      <c r="E180" s="331"/>
      <c r="F180" s="331"/>
      <c r="G180" s="331"/>
      <c r="H180" s="331"/>
    </row>
    <row r="181" spans="1:8">
      <c r="A181" s="330"/>
      <c r="B181" s="37"/>
      <c r="C181" s="331"/>
      <c r="D181" s="331"/>
      <c r="E181" s="331"/>
      <c r="F181" s="331"/>
      <c r="G181" s="331"/>
      <c r="H181" s="331"/>
    </row>
    <row r="182" spans="1:8">
      <c r="A182" s="330"/>
      <c r="B182" s="37"/>
      <c r="C182" s="331"/>
      <c r="D182" s="331"/>
      <c r="E182" s="331"/>
      <c r="F182" s="331"/>
      <c r="G182" s="331"/>
      <c r="H182" s="331"/>
    </row>
    <row r="183" spans="1:8">
      <c r="A183" s="330"/>
      <c r="B183" s="37"/>
      <c r="C183" s="331"/>
      <c r="D183" s="331"/>
      <c r="E183" s="331"/>
      <c r="F183" s="331"/>
      <c r="G183" s="331"/>
      <c r="H183" s="331"/>
    </row>
    <row r="184" spans="1:8">
      <c r="A184" s="330"/>
      <c r="B184" s="37"/>
      <c r="C184" s="331"/>
      <c r="D184" s="331"/>
      <c r="E184" s="331"/>
      <c r="F184" s="331"/>
      <c r="G184" s="331"/>
      <c r="H184" s="331"/>
    </row>
    <row r="185" spans="1:8">
      <c r="A185" s="330"/>
      <c r="B185" s="37"/>
      <c r="C185" s="331"/>
      <c r="D185" s="331"/>
      <c r="E185" s="331"/>
      <c r="F185" s="331"/>
      <c r="G185" s="331"/>
      <c r="H185" s="331"/>
    </row>
    <row r="186" spans="1:8">
      <c r="A186" s="330"/>
      <c r="B186" s="37"/>
      <c r="C186" s="331"/>
      <c r="D186" s="331"/>
      <c r="E186" s="331"/>
      <c r="F186" s="331"/>
      <c r="G186" s="331"/>
      <c r="H186" s="331"/>
    </row>
    <row r="187" spans="1:8">
      <c r="A187" s="330"/>
      <c r="B187" s="37"/>
      <c r="C187" s="331"/>
      <c r="D187" s="331"/>
      <c r="E187" s="331"/>
      <c r="F187" s="331"/>
      <c r="G187" s="331"/>
      <c r="H187" s="331"/>
    </row>
    <row r="188" spans="1:8">
      <c r="A188" s="330"/>
      <c r="B188" s="37"/>
      <c r="C188" s="331"/>
      <c r="D188" s="331"/>
      <c r="E188" s="331"/>
      <c r="F188" s="331"/>
      <c r="G188" s="331"/>
      <c r="H188" s="331"/>
    </row>
    <row r="189" spans="1:8">
      <c r="A189" s="330"/>
      <c r="B189" s="37"/>
      <c r="C189" s="331"/>
      <c r="D189" s="331"/>
      <c r="E189" s="331"/>
      <c r="F189" s="331"/>
      <c r="G189" s="331"/>
      <c r="H189" s="331"/>
    </row>
    <row r="190" spans="1:8">
      <c r="A190" s="330"/>
      <c r="B190" s="37"/>
      <c r="C190" s="331"/>
      <c r="D190" s="331"/>
      <c r="E190" s="331"/>
      <c r="F190" s="331"/>
      <c r="G190" s="331"/>
      <c r="H190" s="331"/>
    </row>
    <row r="191" spans="1:8">
      <c r="A191" s="330"/>
      <c r="B191" s="37"/>
      <c r="C191" s="331"/>
      <c r="D191" s="331"/>
      <c r="E191" s="331"/>
      <c r="F191" s="331"/>
      <c r="G191" s="331"/>
      <c r="H191" s="331"/>
    </row>
    <row r="192" spans="1:8">
      <c r="A192" s="330"/>
      <c r="B192" s="37"/>
      <c r="C192" s="331"/>
      <c r="D192" s="331"/>
      <c r="E192" s="331"/>
      <c r="F192" s="331"/>
      <c r="G192" s="331"/>
      <c r="H192" s="331"/>
    </row>
    <row r="193" spans="1:8">
      <c r="A193" s="330"/>
      <c r="B193" s="37"/>
      <c r="C193" s="331"/>
      <c r="D193" s="331"/>
      <c r="E193" s="331"/>
      <c r="F193" s="331"/>
      <c r="G193" s="331"/>
      <c r="H193" s="331"/>
    </row>
    <row r="194" spans="1:8">
      <c r="A194" s="330"/>
      <c r="B194" s="37"/>
      <c r="C194" s="331"/>
      <c r="D194" s="331"/>
      <c r="E194" s="331"/>
      <c r="F194" s="331"/>
      <c r="G194" s="331"/>
      <c r="H194" s="331"/>
    </row>
    <row r="195" spans="1:8">
      <c r="A195" s="330"/>
      <c r="B195" s="37"/>
      <c r="C195" s="331"/>
      <c r="D195" s="331"/>
      <c r="E195" s="331"/>
      <c r="F195" s="331"/>
      <c r="G195" s="331"/>
      <c r="H195" s="331"/>
    </row>
    <row r="196" spans="1:8">
      <c r="A196" s="330"/>
      <c r="B196" s="37"/>
      <c r="C196" s="331"/>
      <c r="D196" s="331"/>
      <c r="E196" s="331"/>
      <c r="F196" s="331"/>
      <c r="G196" s="331"/>
      <c r="H196" s="331"/>
    </row>
    <row r="197" spans="1:8">
      <c r="A197" s="330"/>
      <c r="B197" s="37"/>
      <c r="C197" s="331"/>
      <c r="D197" s="331"/>
      <c r="E197" s="331"/>
      <c r="F197" s="331"/>
      <c r="G197" s="331"/>
      <c r="H197" s="331"/>
    </row>
    <row r="198" spans="1:8">
      <c r="A198" s="330"/>
      <c r="B198" s="37"/>
      <c r="C198" s="331"/>
      <c r="D198" s="331"/>
      <c r="E198" s="331"/>
      <c r="F198" s="331"/>
      <c r="G198" s="331"/>
      <c r="H198" s="331"/>
    </row>
    <row r="199" spans="1:8">
      <c r="A199" s="330"/>
      <c r="B199" s="37"/>
      <c r="C199" s="331"/>
      <c r="D199" s="331"/>
      <c r="E199" s="331"/>
      <c r="F199" s="331"/>
      <c r="G199" s="331"/>
      <c r="H199" s="331"/>
    </row>
    <row r="200" spans="1:8">
      <c r="A200" s="330"/>
      <c r="B200" s="37"/>
      <c r="C200" s="331"/>
      <c r="D200" s="331"/>
      <c r="E200" s="331"/>
      <c r="F200" s="331"/>
      <c r="G200" s="331"/>
      <c r="H200" s="331"/>
    </row>
    <row r="201" spans="1:8">
      <c r="A201" s="330"/>
      <c r="B201" s="37"/>
      <c r="C201" s="331"/>
      <c r="D201" s="331"/>
      <c r="E201" s="331"/>
      <c r="F201" s="331"/>
      <c r="G201" s="331"/>
      <c r="H201" s="331"/>
    </row>
    <row r="202" spans="1:8">
      <c r="A202" s="330"/>
      <c r="B202" s="37"/>
      <c r="C202" s="331"/>
      <c r="D202" s="331"/>
      <c r="E202" s="331"/>
      <c r="F202" s="331"/>
      <c r="G202" s="331"/>
      <c r="H202" s="331"/>
    </row>
    <row r="203" spans="1:8">
      <c r="A203" s="330"/>
      <c r="B203" s="37"/>
      <c r="C203" s="331"/>
      <c r="D203" s="331"/>
      <c r="E203" s="331"/>
      <c r="F203" s="331"/>
      <c r="G203" s="331"/>
      <c r="H203" s="331"/>
    </row>
    <row r="204" spans="1:8">
      <c r="A204" s="330"/>
      <c r="B204" s="37"/>
      <c r="C204" s="331"/>
      <c r="D204" s="331"/>
      <c r="E204" s="331"/>
      <c r="F204" s="331"/>
      <c r="G204" s="331"/>
      <c r="H204" s="331"/>
    </row>
    <row r="205" spans="1:8">
      <c r="A205" s="330"/>
      <c r="B205" s="37"/>
      <c r="C205" s="331"/>
      <c r="D205" s="331"/>
      <c r="E205" s="331"/>
      <c r="F205" s="331"/>
      <c r="G205" s="331"/>
      <c r="H205" s="331"/>
    </row>
    <row r="206" spans="1:8">
      <c r="A206" s="330"/>
      <c r="B206" s="37"/>
      <c r="C206" s="331"/>
      <c r="D206" s="331"/>
      <c r="E206" s="331"/>
      <c r="F206" s="331"/>
      <c r="G206" s="331"/>
      <c r="H206" s="331"/>
    </row>
    <row r="207" spans="1:8">
      <c r="A207" s="330"/>
      <c r="B207" s="37"/>
      <c r="C207" s="331"/>
      <c r="D207" s="331"/>
      <c r="E207" s="331"/>
      <c r="F207" s="331"/>
      <c r="G207" s="331"/>
      <c r="H207" s="331"/>
    </row>
    <row r="208" spans="1:8">
      <c r="A208" s="330"/>
      <c r="B208" s="37"/>
      <c r="C208" s="331"/>
      <c r="D208" s="331"/>
      <c r="E208" s="331"/>
      <c r="F208" s="331"/>
      <c r="G208" s="331"/>
      <c r="H208" s="331"/>
    </row>
    <row r="209" spans="1:8">
      <c r="A209" s="330"/>
      <c r="B209" s="37"/>
      <c r="C209" s="331"/>
      <c r="D209" s="331"/>
      <c r="E209" s="331"/>
      <c r="F209" s="331"/>
      <c r="G209" s="331"/>
      <c r="H209" s="331"/>
    </row>
    <row r="210" spans="1:8">
      <c r="A210" s="330"/>
      <c r="B210" s="37"/>
      <c r="C210" s="331"/>
      <c r="D210" s="331"/>
      <c r="E210" s="331"/>
      <c r="F210" s="331"/>
      <c r="G210" s="331"/>
      <c r="H210" s="331"/>
    </row>
    <row r="211" spans="1:8">
      <c r="A211" s="330"/>
      <c r="B211" s="37"/>
      <c r="C211" s="331"/>
      <c r="D211" s="331"/>
      <c r="E211" s="331"/>
      <c r="F211" s="331"/>
      <c r="G211" s="331"/>
      <c r="H211" s="331"/>
    </row>
    <row r="212" spans="1:8">
      <c r="A212" s="330"/>
      <c r="B212" s="37"/>
      <c r="C212" s="331"/>
      <c r="D212" s="331"/>
      <c r="E212" s="331"/>
      <c r="F212" s="331"/>
      <c r="G212" s="331"/>
      <c r="H212" s="331"/>
    </row>
    <row r="213" spans="1:8">
      <c r="A213" s="330"/>
      <c r="B213" s="37"/>
      <c r="C213" s="331"/>
      <c r="D213" s="331"/>
      <c r="E213" s="331"/>
      <c r="F213" s="331"/>
      <c r="G213" s="331"/>
      <c r="H213" s="331"/>
    </row>
    <row r="214" spans="1:8">
      <c r="A214" s="330"/>
      <c r="B214" s="37"/>
      <c r="C214" s="331"/>
      <c r="D214" s="331"/>
      <c r="E214" s="331"/>
      <c r="F214" s="331"/>
      <c r="G214" s="331"/>
      <c r="H214" s="331"/>
    </row>
    <row r="215" spans="1:8">
      <c r="A215" s="330"/>
      <c r="B215" s="37"/>
      <c r="C215" s="331"/>
      <c r="D215" s="331"/>
      <c r="E215" s="331"/>
      <c r="F215" s="331"/>
      <c r="G215" s="331"/>
      <c r="H215" s="331"/>
    </row>
    <row r="216" spans="1:8">
      <c r="A216" s="330"/>
      <c r="B216" s="37"/>
      <c r="C216" s="331"/>
      <c r="D216" s="331"/>
      <c r="E216" s="331"/>
      <c r="F216" s="331"/>
      <c r="G216" s="331"/>
      <c r="H216" s="331"/>
    </row>
    <row r="217" spans="1:8">
      <c r="A217" s="330"/>
      <c r="B217" s="37"/>
      <c r="C217" s="331"/>
      <c r="D217" s="331"/>
      <c r="E217" s="331"/>
      <c r="F217" s="269"/>
      <c r="G217" s="331"/>
      <c r="H217" s="331"/>
    </row>
  </sheetData>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activeCell="I1" sqref="I1"/>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4" ht="21" thickBot="1">
      <c r="A1" s="547" t="s">
        <v>803</v>
      </c>
      <c r="B1" s="548"/>
      <c r="C1" s="264"/>
      <c r="D1" s="4"/>
      <c r="E1" s="4"/>
      <c r="F1" s="975" t="s">
        <v>80</v>
      </c>
      <c r="G1" s="975"/>
      <c r="H1" s="976"/>
    </row>
    <row r="2" spans="1:14" s="36" customFormat="1" ht="21" thickBot="1">
      <c r="A2" s="516"/>
      <c r="B2" s="516"/>
      <c r="C2" s="3"/>
      <c r="D2" s="403"/>
      <c r="E2" s="403"/>
      <c r="F2" s="403"/>
    </row>
    <row r="3" spans="1:14" ht="12.75" customHeight="1" thickBot="1">
      <c r="A3" s="962" t="s">
        <v>925</v>
      </c>
      <c r="B3" s="1005"/>
      <c r="C3" s="1005"/>
      <c r="D3" s="1005"/>
      <c r="E3" s="1005"/>
      <c r="F3" s="1005"/>
      <c r="G3" s="1005"/>
      <c r="H3" s="1006"/>
    </row>
    <row r="4" spans="1:14">
      <c r="A4" s="99"/>
      <c r="B4" s="265"/>
      <c r="C4" s="265"/>
      <c r="D4" s="266"/>
      <c r="E4" s="266"/>
      <c r="F4" s="267"/>
      <c r="G4" s="265"/>
      <c r="H4" s="24"/>
    </row>
    <row r="5" spans="1:14">
      <c r="A5" s="683"/>
      <c r="B5" s="315" t="s">
        <v>42</v>
      </c>
      <c r="C5" s="1007" t="s">
        <v>43</v>
      </c>
      <c r="D5" s="1008"/>
      <c r="E5" s="1009"/>
      <c r="F5" s="1010" t="s">
        <v>44</v>
      </c>
      <c r="G5" s="1011"/>
      <c r="H5" s="1012"/>
    </row>
    <row r="6" spans="1:14" ht="26.1" customHeight="1">
      <c r="A6" s="684" t="s">
        <v>49</v>
      </c>
      <c r="B6" s="411" t="s">
        <v>265</v>
      </c>
      <c r="C6" s="352" t="s">
        <v>192</v>
      </c>
      <c r="D6" s="352" t="s">
        <v>194</v>
      </c>
      <c r="E6" s="698" t="s">
        <v>193</v>
      </c>
      <c r="F6" s="352" t="s">
        <v>192</v>
      </c>
      <c r="G6" s="352" t="s">
        <v>194</v>
      </c>
      <c r="H6" s="700" t="s">
        <v>193</v>
      </c>
    </row>
    <row r="7" spans="1:14">
      <c r="A7" s="686"/>
      <c r="B7" s="409"/>
      <c r="C7" s="316" t="s">
        <v>267</v>
      </c>
      <c r="D7" s="316" t="s">
        <v>267</v>
      </c>
      <c r="E7" s="326" t="s">
        <v>267</v>
      </c>
      <c r="F7" s="316" t="s">
        <v>267</v>
      </c>
      <c r="G7" s="316" t="s">
        <v>267</v>
      </c>
      <c r="H7" s="687" t="s">
        <v>268</v>
      </c>
    </row>
    <row r="8" spans="1:14">
      <c r="A8" s="701">
        <v>3481</v>
      </c>
      <c r="B8" s="412" t="s">
        <v>68</v>
      </c>
      <c r="C8" s="688">
        <v>86700</v>
      </c>
      <c r="D8" s="688">
        <v>20750</v>
      </c>
      <c r="E8" s="699">
        <v>10550</v>
      </c>
      <c r="F8" s="688">
        <v>92769</v>
      </c>
      <c r="G8" s="688">
        <v>24692.5</v>
      </c>
      <c r="H8" s="689">
        <v>11710.500000000002</v>
      </c>
      <c r="K8" s="406"/>
      <c r="L8" s="406"/>
    </row>
    <row r="9" spans="1:14" ht="13.5" thickBot="1">
      <c r="A9" s="702"/>
      <c r="B9" s="703"/>
      <c r="C9" s="26"/>
      <c r="D9" s="26"/>
      <c r="E9" s="703"/>
      <c r="F9" s="26"/>
      <c r="G9" s="26"/>
      <c r="H9" s="704"/>
    </row>
    <row r="14" spans="1:14">
      <c r="N14" s="349" t="s">
        <v>439</v>
      </c>
    </row>
  </sheetData>
  <mergeCells count="4">
    <mergeCell ref="F1:H1"/>
    <mergeCell ref="A3:H3"/>
    <mergeCell ref="C5:E5"/>
    <mergeCell ref="F5:H5"/>
  </mergeCells>
  <phoneticPr fontId="0" type="noConversion"/>
  <hyperlinks>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12"/>
  <sheetViews>
    <sheetView zoomScaleNormal="100" workbookViewId="0">
      <selection activeCell="F1" sqref="F1:H1"/>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7109375" customWidth="1"/>
    <col min="10" max="10" width="9.4257812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2" ht="21" thickBot="1">
      <c r="A1" s="977" t="s">
        <v>803</v>
      </c>
      <c r="B1" s="978"/>
      <c r="C1" s="978"/>
      <c r="D1" s="978"/>
      <c r="E1" s="978"/>
      <c r="F1" s="975" t="s">
        <v>80</v>
      </c>
      <c r="G1" s="975"/>
      <c r="H1" s="976"/>
      <c r="I1" s="1"/>
    </row>
    <row r="2" spans="1:12" ht="12.75" customHeight="1">
      <c r="A2" s="705"/>
      <c r="B2" s="265"/>
      <c r="C2" s="265"/>
      <c r="D2" s="265"/>
      <c r="E2" s="265"/>
      <c r="F2" s="265"/>
      <c r="G2" s="265"/>
      <c r="H2" s="265"/>
    </row>
    <row r="3" spans="1:12" s="504" customFormat="1" ht="12.75" customHeight="1" thickBot="1">
      <c r="A3" s="705"/>
      <c r="B3" s="706"/>
      <c r="C3" s="707"/>
      <c r="D3" s="708"/>
      <c r="E3" s="705"/>
      <c r="F3" s="266"/>
      <c r="G3" s="265"/>
      <c r="H3" s="265"/>
    </row>
    <row r="4" spans="1:12" s="504" customFormat="1" ht="12.75" customHeight="1" thickBot="1">
      <c r="A4" s="962" t="s">
        <v>926</v>
      </c>
      <c r="B4" s="1005"/>
      <c r="C4" s="1005"/>
      <c r="D4" s="1005"/>
      <c r="E4" s="1005"/>
      <c r="F4" s="1005"/>
      <c r="G4" s="1005"/>
      <c r="H4" s="1006"/>
    </row>
    <row r="5" spans="1:12" ht="13.5" thickBot="1">
      <c r="A5" s="295"/>
      <c r="B5" s="295"/>
      <c r="C5" s="295"/>
      <c r="D5" s="266"/>
      <c r="E5" s="295"/>
      <c r="F5" s="432"/>
      <c r="G5" s="295"/>
      <c r="H5" s="295"/>
    </row>
    <row r="6" spans="1:12">
      <c r="A6" s="709"/>
      <c r="B6" s="710" t="s">
        <v>42</v>
      </c>
      <c r="C6" s="711" t="s">
        <v>43</v>
      </c>
      <c r="D6" s="712"/>
      <c r="E6" s="712"/>
      <c r="F6" s="713" t="s">
        <v>44</v>
      </c>
      <c r="G6" s="712"/>
      <c r="H6" s="714"/>
    </row>
    <row r="7" spans="1:12" ht="26.1" customHeight="1">
      <c r="A7" s="684" t="s">
        <v>49</v>
      </c>
      <c r="B7" s="411" t="s">
        <v>265</v>
      </c>
      <c r="C7" s="352" t="s">
        <v>192</v>
      </c>
      <c r="D7" s="354" t="s">
        <v>194</v>
      </c>
      <c r="E7" s="352" t="s">
        <v>193</v>
      </c>
      <c r="F7" s="717" t="s">
        <v>192</v>
      </c>
      <c r="G7" s="354" t="s">
        <v>194</v>
      </c>
      <c r="H7" s="685" t="s">
        <v>193</v>
      </c>
    </row>
    <row r="8" spans="1:12">
      <c r="A8" s="686"/>
      <c r="B8" s="409"/>
      <c r="C8" s="316" t="s">
        <v>267</v>
      </c>
      <c r="D8" s="316" t="s">
        <v>267</v>
      </c>
      <c r="E8" s="316" t="s">
        <v>268</v>
      </c>
      <c r="F8" s="177" t="s">
        <v>267</v>
      </c>
      <c r="G8" s="316" t="s">
        <v>267</v>
      </c>
      <c r="H8" s="687" t="s">
        <v>268</v>
      </c>
    </row>
    <row r="9" spans="1:12" ht="14.25">
      <c r="A9" s="701">
        <v>3432</v>
      </c>
      <c r="B9" s="412" t="s">
        <v>69</v>
      </c>
      <c r="C9" s="480">
        <v>128460</v>
      </c>
      <c r="D9" s="480">
        <v>14880</v>
      </c>
      <c r="E9" s="413">
        <v>10540</v>
      </c>
      <c r="F9" s="480">
        <v>137452.20000000001</v>
      </c>
      <c r="G9" s="480">
        <v>17707.2</v>
      </c>
      <c r="H9" s="715">
        <v>11699.400000000001</v>
      </c>
      <c r="K9" s="406"/>
      <c r="L9" s="406"/>
    </row>
    <row r="10" spans="1:12" ht="14.25">
      <c r="A10" s="701">
        <v>3431</v>
      </c>
      <c r="B10" s="412" t="s">
        <v>272</v>
      </c>
      <c r="C10" s="480">
        <v>65780</v>
      </c>
      <c r="D10" s="480">
        <v>14880</v>
      </c>
      <c r="E10" s="410">
        <v>10540</v>
      </c>
      <c r="F10" s="480">
        <v>70384.600000000006</v>
      </c>
      <c r="G10" s="480">
        <v>17707.2</v>
      </c>
      <c r="H10" s="715">
        <v>11699.400000000001</v>
      </c>
      <c r="J10" s="406"/>
      <c r="K10" s="406"/>
      <c r="L10" s="406"/>
    </row>
    <row r="11" spans="1:12" ht="13.5" thickBot="1">
      <c r="A11" s="702"/>
      <c r="B11" s="703"/>
      <c r="C11" s="26"/>
      <c r="D11" s="26"/>
      <c r="E11" s="26"/>
      <c r="F11" s="716"/>
      <c r="G11" s="26"/>
      <c r="H11" s="704"/>
    </row>
    <row r="12" spans="1:12">
      <c r="A12" s="175"/>
      <c r="B12" s="262"/>
      <c r="C12" s="175"/>
      <c r="D12" s="175"/>
      <c r="E12" s="175"/>
      <c r="F12" s="176"/>
      <c r="G12" s="263"/>
      <c r="H12" s="263"/>
    </row>
  </sheetData>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M9"/>
  <sheetViews>
    <sheetView zoomScaleNormal="100" workbookViewId="0">
      <selection activeCell="F1" sqref="F1:H1"/>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3" ht="21" thickBot="1">
      <c r="A1" s="977" t="s">
        <v>803</v>
      </c>
      <c r="B1" s="978"/>
      <c r="C1" s="978"/>
      <c r="D1" s="978"/>
      <c r="E1" s="978"/>
      <c r="F1" s="975" t="s">
        <v>80</v>
      </c>
      <c r="G1" s="975"/>
      <c r="H1" s="976"/>
      <c r="I1" s="1"/>
      <c r="J1" s="1"/>
    </row>
    <row r="2" spans="1:13" s="504" customFormat="1" ht="21" thickBot="1">
      <c r="A2" s="516"/>
      <c r="B2" s="516"/>
      <c r="C2" s="3"/>
      <c r="D2" s="403"/>
      <c r="E2" s="403"/>
      <c r="F2" s="403"/>
    </row>
    <row r="3" spans="1:13" ht="12.75" customHeight="1" thickBot="1">
      <c r="A3" s="962" t="s">
        <v>927</v>
      </c>
      <c r="B3" s="1005"/>
      <c r="C3" s="1005"/>
      <c r="D3" s="1005"/>
      <c r="E3" s="1005"/>
      <c r="F3" s="1005"/>
      <c r="G3" s="1005"/>
      <c r="H3" s="1006"/>
    </row>
    <row r="4" spans="1:13">
      <c r="A4" s="99"/>
      <c r="B4" s="265"/>
      <c r="C4" s="265"/>
      <c r="D4" s="266"/>
      <c r="E4" s="265"/>
      <c r="F4" s="267"/>
      <c r="G4" s="265"/>
      <c r="H4" s="24"/>
    </row>
    <row r="5" spans="1:13">
      <c r="A5" s="683"/>
      <c r="B5" s="315" t="s">
        <v>42</v>
      </c>
      <c r="C5" s="1003" t="s">
        <v>43</v>
      </c>
      <c r="D5" s="1003"/>
      <c r="E5" s="1004"/>
      <c r="F5" s="1000" t="s">
        <v>44</v>
      </c>
      <c r="G5" s="1001"/>
      <c r="H5" s="1002"/>
    </row>
    <row r="6" spans="1:13" ht="25.5">
      <c r="A6" s="684" t="s">
        <v>49</v>
      </c>
      <c r="B6" s="411" t="s">
        <v>265</v>
      </c>
      <c r="C6" s="352" t="s">
        <v>192</v>
      </c>
      <c r="D6" s="271" t="s">
        <v>194</v>
      </c>
      <c r="E6" s="414" t="s">
        <v>193</v>
      </c>
      <c r="F6" s="352" t="s">
        <v>192</v>
      </c>
      <c r="G6" s="271" t="s">
        <v>194</v>
      </c>
      <c r="H6" s="685" t="s">
        <v>193</v>
      </c>
    </row>
    <row r="7" spans="1:13" ht="11.25" customHeight="1">
      <c r="A7" s="686"/>
      <c r="B7" s="409"/>
      <c r="C7" s="316" t="s">
        <v>267</v>
      </c>
      <c r="D7" s="316" t="s">
        <v>267</v>
      </c>
      <c r="E7" s="316" t="s">
        <v>268</v>
      </c>
      <c r="F7" s="177" t="s">
        <v>267</v>
      </c>
      <c r="G7" s="316" t="s">
        <v>267</v>
      </c>
      <c r="H7" s="687" t="s">
        <v>268</v>
      </c>
    </row>
    <row r="8" spans="1:13">
      <c r="A8" s="701">
        <v>3470</v>
      </c>
      <c r="B8" s="412" t="s">
        <v>40</v>
      </c>
      <c r="C8" s="688">
        <v>122110</v>
      </c>
      <c r="D8" s="688">
        <v>26210</v>
      </c>
      <c r="E8" s="719">
        <v>17570</v>
      </c>
      <c r="F8" s="688">
        <v>130657.70000000001</v>
      </c>
      <c r="G8" s="688">
        <v>31189.899999999998</v>
      </c>
      <c r="H8" s="689">
        <v>19502.7</v>
      </c>
      <c r="L8" s="406"/>
      <c r="M8" s="406"/>
    </row>
    <row r="9" spans="1:13" ht="13.5" thickBot="1">
      <c r="A9" s="702"/>
      <c r="B9" s="703"/>
      <c r="C9" s="26"/>
      <c r="D9" s="26"/>
      <c r="E9" s="26"/>
      <c r="F9" s="716"/>
      <c r="G9" s="26"/>
      <c r="H9" s="704"/>
    </row>
  </sheetData>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activeCell="H1" sqref="H1:J1"/>
    </sheetView>
  </sheetViews>
  <sheetFormatPr defaultRowHeight="12.75"/>
  <cols>
    <col min="1" max="1" width="8.28515625" customWidth="1"/>
    <col min="2" max="2" width="40.7109375" customWidth="1"/>
    <col min="3" max="10" width="11.5703125" customWidth="1"/>
    <col min="12" max="12" width="12" bestFit="1" customWidth="1"/>
    <col min="13" max="13" width="10.85546875" bestFit="1" customWidth="1"/>
    <col min="15" max="15" width="9.85546875" bestFit="1" customWidth="1"/>
  </cols>
  <sheetData>
    <row r="1" spans="1:15" ht="21" thickBot="1">
      <c r="A1" s="977" t="s">
        <v>803</v>
      </c>
      <c r="B1" s="978"/>
      <c r="C1" s="978"/>
      <c r="D1" s="978"/>
      <c r="E1" s="978"/>
      <c r="F1" s="978"/>
      <c r="G1" s="978"/>
      <c r="H1" s="975" t="s">
        <v>80</v>
      </c>
      <c r="I1" s="975"/>
      <c r="J1" s="976"/>
    </row>
    <row r="2" spans="1:15" s="504" customFormat="1" ht="20.25">
      <c r="A2" s="517"/>
      <c r="B2" s="517"/>
      <c r="C2" s="517"/>
      <c r="D2" s="517"/>
      <c r="E2" s="517"/>
      <c r="F2" s="517"/>
      <c r="G2" s="517"/>
      <c r="H2" s="576"/>
      <c r="I2" s="576"/>
      <c r="J2" s="576"/>
    </row>
    <row r="3" spans="1:15" s="504" customFormat="1" ht="21" thickBot="1">
      <c r="A3" s="517"/>
      <c r="B3" s="517"/>
      <c r="C3" s="517"/>
      <c r="D3" s="517"/>
      <c r="E3" s="517"/>
      <c r="F3" s="517"/>
      <c r="G3" s="517"/>
      <c r="H3" s="576"/>
      <c r="I3" s="576"/>
      <c r="J3" s="576"/>
    </row>
    <row r="4" spans="1:15" ht="12.75" customHeight="1" thickBot="1">
      <c r="A4" s="962" t="s">
        <v>928</v>
      </c>
      <c r="B4" s="1005"/>
      <c r="C4" s="1005"/>
      <c r="D4" s="1005"/>
      <c r="E4" s="1005"/>
      <c r="F4" s="1005"/>
      <c r="G4" s="1005"/>
      <c r="H4" s="1005"/>
      <c r="I4" s="1005"/>
      <c r="J4" s="1006"/>
    </row>
    <row r="5" spans="1:15">
      <c r="A5" s="99"/>
      <c r="B5" s="265"/>
      <c r="C5" s="265"/>
      <c r="D5" s="265"/>
      <c r="E5" s="266"/>
      <c r="F5" s="265"/>
      <c r="G5" s="267"/>
      <c r="H5" s="265"/>
      <c r="I5" s="265"/>
      <c r="J5" s="24"/>
    </row>
    <row r="6" spans="1:15">
      <c r="A6" s="683"/>
      <c r="B6" s="315" t="s">
        <v>42</v>
      </c>
      <c r="C6" s="1003" t="s">
        <v>43</v>
      </c>
      <c r="D6" s="1003"/>
      <c r="E6" s="1003"/>
      <c r="F6" s="1004"/>
      <c r="G6" s="1000" t="s">
        <v>44</v>
      </c>
      <c r="H6" s="1001"/>
      <c r="I6" s="1001"/>
      <c r="J6" s="1002"/>
    </row>
    <row r="7" spans="1:15" ht="26.1" customHeight="1">
      <c r="A7" s="684" t="s">
        <v>49</v>
      </c>
      <c r="B7" s="411" t="s">
        <v>265</v>
      </c>
      <c r="C7" s="352" t="s">
        <v>192</v>
      </c>
      <c r="D7" s="271" t="s">
        <v>194</v>
      </c>
      <c r="E7" s="352" t="s">
        <v>193</v>
      </c>
      <c r="F7" s="408" t="s">
        <v>150</v>
      </c>
      <c r="G7" s="352" t="s">
        <v>192</v>
      </c>
      <c r="H7" s="271" t="s">
        <v>194</v>
      </c>
      <c r="I7" s="352" t="s">
        <v>193</v>
      </c>
      <c r="J7" s="685" t="s">
        <v>150</v>
      </c>
    </row>
    <row r="8" spans="1:15">
      <c r="A8" s="686"/>
      <c r="B8" s="409"/>
      <c r="C8" s="316" t="s">
        <v>267</v>
      </c>
      <c r="D8" s="316" t="s">
        <v>267</v>
      </c>
      <c r="E8" s="316" t="s">
        <v>267</v>
      </c>
      <c r="F8" s="326" t="s">
        <v>280</v>
      </c>
      <c r="G8" s="316" t="s">
        <v>267</v>
      </c>
      <c r="H8" s="316" t="s">
        <v>267</v>
      </c>
      <c r="I8" s="316" t="s">
        <v>267</v>
      </c>
      <c r="J8" s="687" t="s">
        <v>280</v>
      </c>
    </row>
    <row r="9" spans="1:15">
      <c r="A9" s="701">
        <v>36</v>
      </c>
      <c r="B9" s="412" t="s">
        <v>233</v>
      </c>
      <c r="C9" s="688">
        <v>107580</v>
      </c>
      <c r="D9" s="688">
        <v>14870</v>
      </c>
      <c r="E9" s="688">
        <v>14190</v>
      </c>
      <c r="F9" s="699">
        <v>7610</v>
      </c>
      <c r="G9" s="688">
        <v>115110.6</v>
      </c>
      <c r="H9" s="688">
        <v>17695.3</v>
      </c>
      <c r="I9" s="688">
        <v>15750.900000000001</v>
      </c>
      <c r="J9" s="689">
        <v>8142.7000000000007</v>
      </c>
      <c r="L9" s="407"/>
      <c r="M9" s="407"/>
      <c r="N9" s="407"/>
      <c r="O9" s="407"/>
    </row>
    <row r="10" spans="1:15">
      <c r="A10" s="701">
        <v>37</v>
      </c>
      <c r="B10" s="412" t="s">
        <v>234</v>
      </c>
      <c r="C10" s="688">
        <v>171970</v>
      </c>
      <c r="D10" s="688">
        <v>50930</v>
      </c>
      <c r="E10" s="688">
        <v>17570</v>
      </c>
      <c r="F10" s="699">
        <v>2790</v>
      </c>
      <c r="G10" s="688">
        <v>184007.90000000002</v>
      </c>
      <c r="H10" s="688">
        <v>60606.7</v>
      </c>
      <c r="I10" s="688">
        <v>19502.7</v>
      </c>
      <c r="J10" s="689">
        <v>2985.3</v>
      </c>
      <c r="L10" s="407"/>
      <c r="M10" s="407"/>
      <c r="N10" s="407"/>
      <c r="O10" s="407"/>
    </row>
    <row r="11" spans="1:15" ht="13.5" thickBot="1">
      <c r="A11" s="702"/>
      <c r="B11" s="703"/>
      <c r="C11" s="26"/>
      <c r="D11" s="26"/>
      <c r="E11" s="26"/>
      <c r="F11" s="703"/>
      <c r="G11" s="26"/>
      <c r="H11" s="26"/>
      <c r="I11" s="26"/>
      <c r="J11" s="704"/>
    </row>
  </sheetData>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1"/>
  <sheetViews>
    <sheetView zoomScaleNormal="100" workbookViewId="0">
      <selection activeCell="H1" sqref="H1:J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77" t="s">
        <v>803</v>
      </c>
      <c r="B1" s="978"/>
      <c r="C1" s="978"/>
      <c r="D1" s="978"/>
      <c r="E1" s="978"/>
      <c r="F1" s="978"/>
      <c r="G1" s="978"/>
      <c r="H1" s="975" t="s">
        <v>80</v>
      </c>
      <c r="I1" s="975"/>
      <c r="J1" s="976"/>
    </row>
    <row r="2" spans="1:10" s="504" customFormat="1" ht="20.25">
      <c r="A2" s="517"/>
      <c r="B2" s="517"/>
      <c r="C2" s="517"/>
      <c r="D2" s="517"/>
      <c r="E2" s="517"/>
      <c r="F2" s="517"/>
      <c r="G2" s="517"/>
      <c r="H2" s="576"/>
      <c r="I2" s="576"/>
      <c r="J2" s="576"/>
    </row>
    <row r="3" spans="1:10" ht="12.75" customHeight="1" thickBot="1"/>
    <row r="4" spans="1:10" ht="13.5" thickBot="1">
      <c r="A4" s="1018" t="s">
        <v>929</v>
      </c>
      <c r="B4" s="1019"/>
      <c r="C4" s="1019"/>
      <c r="D4" s="1019"/>
      <c r="E4" s="1019"/>
      <c r="F4" s="1019"/>
      <c r="G4" s="1019"/>
      <c r="H4" s="1019"/>
      <c r="I4" s="1019"/>
      <c r="J4" s="1020"/>
    </row>
    <row r="5" spans="1:10">
      <c r="A5" s="722"/>
      <c r="B5" s="723"/>
      <c r="C5" s="723"/>
      <c r="D5" s="60"/>
      <c r="E5" s="60"/>
      <c r="F5" s="723"/>
      <c r="G5" s="61"/>
      <c r="H5" s="723"/>
      <c r="I5" s="723"/>
      <c r="J5" s="724"/>
    </row>
    <row r="6" spans="1:10">
      <c r="A6" s="725"/>
      <c r="B6" s="62" t="s">
        <v>42</v>
      </c>
      <c r="C6" s="1021" t="s">
        <v>43</v>
      </c>
      <c r="D6" s="1021"/>
      <c r="E6" s="1021"/>
      <c r="F6" s="1022"/>
      <c r="G6" s="1023" t="s">
        <v>44</v>
      </c>
      <c r="H6" s="1024"/>
      <c r="I6" s="1024"/>
      <c r="J6" s="1025"/>
    </row>
    <row r="7" spans="1:10" ht="38.25">
      <c r="A7" s="726" t="s">
        <v>149</v>
      </c>
      <c r="B7" s="63" t="s">
        <v>265</v>
      </c>
      <c r="C7" s="228" t="s">
        <v>540</v>
      </c>
      <c r="D7" s="228" t="s">
        <v>529</v>
      </c>
      <c r="E7" s="229" t="s">
        <v>541</v>
      </c>
      <c r="F7" s="230" t="s">
        <v>542</v>
      </c>
      <c r="G7" s="228" t="s">
        <v>540</v>
      </c>
      <c r="H7" s="228" t="s">
        <v>529</v>
      </c>
      <c r="I7" s="228" t="s">
        <v>541</v>
      </c>
      <c r="J7" s="743" t="s">
        <v>542</v>
      </c>
    </row>
    <row r="8" spans="1:10">
      <c r="A8" s="727" t="s">
        <v>151</v>
      </c>
      <c r="B8" s="64"/>
      <c r="C8" s="720" t="s">
        <v>267</v>
      </c>
      <c r="D8" s="720" t="s">
        <v>267</v>
      </c>
      <c r="E8" s="720" t="s">
        <v>267</v>
      </c>
      <c r="F8" s="721" t="s">
        <v>268</v>
      </c>
      <c r="G8" s="720" t="s">
        <v>267</v>
      </c>
      <c r="H8" s="62" t="s">
        <v>267</v>
      </c>
      <c r="I8" s="720" t="s">
        <v>267</v>
      </c>
      <c r="J8" s="728" t="s">
        <v>268</v>
      </c>
    </row>
    <row r="9" spans="1:10" ht="12.75" customHeight="1">
      <c r="A9" s="729">
        <v>8610</v>
      </c>
      <c r="B9" s="1013" t="s">
        <v>543</v>
      </c>
      <c r="C9" s="730" t="s">
        <v>199</v>
      </c>
      <c r="D9" s="730" t="s">
        <v>199</v>
      </c>
      <c r="E9" s="231">
        <v>13210</v>
      </c>
      <c r="F9" s="242" t="s">
        <v>199</v>
      </c>
      <c r="G9" s="234" t="s">
        <v>199</v>
      </c>
      <c r="H9" s="243" t="s">
        <v>199</v>
      </c>
      <c r="I9" s="231">
        <v>14663.100000000002</v>
      </c>
      <c r="J9" s="731" t="s">
        <v>199</v>
      </c>
    </row>
    <row r="10" spans="1:10">
      <c r="A10" s="729">
        <v>8620</v>
      </c>
      <c r="B10" s="1014"/>
      <c r="C10" s="233" t="s">
        <v>199</v>
      </c>
      <c r="D10" s="233" t="s">
        <v>199</v>
      </c>
      <c r="E10" s="233" t="s">
        <v>199</v>
      </c>
      <c r="F10" s="231">
        <v>16650</v>
      </c>
      <c r="G10" s="234" t="s">
        <v>199</v>
      </c>
      <c r="H10" s="233" t="s">
        <v>199</v>
      </c>
      <c r="I10" s="233" t="s">
        <v>199</v>
      </c>
      <c r="J10" s="732">
        <v>19813.5</v>
      </c>
    </row>
    <row r="11" spans="1:10">
      <c r="A11" s="729">
        <v>7686</v>
      </c>
      <c r="B11" s="1014"/>
      <c r="C11" s="231">
        <v>9690</v>
      </c>
      <c r="D11" s="231">
        <v>23460</v>
      </c>
      <c r="E11" s="730" t="s">
        <v>199</v>
      </c>
      <c r="F11" s="730" t="s">
        <v>199</v>
      </c>
      <c r="G11" s="232">
        <v>10755.900000000001</v>
      </c>
      <c r="H11" s="231">
        <v>23460</v>
      </c>
      <c r="I11" s="233" t="s">
        <v>199</v>
      </c>
      <c r="J11" s="731" t="s">
        <v>199</v>
      </c>
    </row>
    <row r="12" spans="1:10">
      <c r="A12" s="733">
        <v>9610</v>
      </c>
      <c r="B12" s="1015" t="s">
        <v>544</v>
      </c>
      <c r="C12" s="244" t="s">
        <v>199</v>
      </c>
      <c r="D12" s="244" t="s">
        <v>199</v>
      </c>
      <c r="E12" s="245">
        <v>13210</v>
      </c>
      <c r="F12" s="242" t="s">
        <v>199</v>
      </c>
      <c r="G12" s="244" t="s">
        <v>199</v>
      </c>
      <c r="H12" s="243" t="s">
        <v>199</v>
      </c>
      <c r="I12" s="245">
        <v>14663.100000000002</v>
      </c>
      <c r="J12" s="734" t="s">
        <v>199</v>
      </c>
    </row>
    <row r="13" spans="1:10">
      <c r="A13" s="729">
        <v>9620</v>
      </c>
      <c r="B13" s="1016"/>
      <c r="C13" s="730" t="s">
        <v>199</v>
      </c>
      <c r="D13" s="730" t="s">
        <v>199</v>
      </c>
      <c r="E13" s="730" t="s">
        <v>199</v>
      </c>
      <c r="F13" s="735">
        <v>16650</v>
      </c>
      <c r="G13" s="246" t="s">
        <v>199</v>
      </c>
      <c r="H13" s="233" t="s">
        <v>199</v>
      </c>
      <c r="I13" s="233" t="s">
        <v>199</v>
      </c>
      <c r="J13" s="732">
        <v>19813.5</v>
      </c>
    </row>
    <row r="14" spans="1:10">
      <c r="A14" s="736">
        <v>7696</v>
      </c>
      <c r="B14" s="1017"/>
      <c r="C14" s="236">
        <v>9690</v>
      </c>
      <c r="D14" s="236">
        <v>23460</v>
      </c>
      <c r="E14" s="235" t="s">
        <v>199</v>
      </c>
      <c r="F14" s="235" t="s">
        <v>199</v>
      </c>
      <c r="G14" s="247">
        <v>10755.900000000001</v>
      </c>
      <c r="H14" s="236">
        <v>23460</v>
      </c>
      <c r="I14" s="237" t="s">
        <v>199</v>
      </c>
      <c r="J14" s="737" t="s">
        <v>199</v>
      </c>
    </row>
    <row r="15" spans="1:10">
      <c r="A15" s="550"/>
      <c r="B15" s="738"/>
      <c r="C15" s="231"/>
      <c r="D15" s="231"/>
      <c r="E15" s="65"/>
      <c r="F15" s="65"/>
      <c r="G15" s="65"/>
      <c r="H15" s="65"/>
      <c r="I15" s="65"/>
      <c r="J15" s="739"/>
    </row>
    <row r="16" spans="1:10">
      <c r="A16" s="397"/>
      <c r="B16" s="65" t="s">
        <v>530</v>
      </c>
      <c r="C16" s="231"/>
      <c r="D16" s="231"/>
      <c r="E16" s="60"/>
      <c r="F16" s="60"/>
      <c r="G16" s="65"/>
      <c r="H16" s="65"/>
      <c r="I16" s="66"/>
      <c r="J16" s="740"/>
    </row>
    <row r="17" spans="1:10">
      <c r="A17" s="397"/>
      <c r="B17" s="65" t="s">
        <v>545</v>
      </c>
      <c r="C17" s="60"/>
      <c r="D17" s="60"/>
      <c r="E17" s="60"/>
      <c r="F17" s="60"/>
      <c r="G17" s="65"/>
      <c r="H17" s="65"/>
      <c r="I17" s="66"/>
      <c r="J17" s="740"/>
    </row>
    <row r="18" spans="1:10">
      <c r="A18" s="397"/>
      <c r="B18" s="741"/>
      <c r="C18" s="65"/>
      <c r="D18" s="65"/>
      <c r="E18" s="65"/>
      <c r="F18" s="65"/>
      <c r="G18" s="60"/>
      <c r="H18" s="60"/>
      <c r="I18" s="66"/>
      <c r="J18" s="740"/>
    </row>
    <row r="19" spans="1:10">
      <c r="A19" s="550"/>
      <c r="B19" s="65" t="s">
        <v>900</v>
      </c>
      <c r="C19" s="65"/>
      <c r="D19" s="65"/>
      <c r="E19" s="182"/>
      <c r="F19" s="182"/>
      <c r="G19" s="182"/>
      <c r="H19" s="182"/>
      <c r="I19" s="182"/>
      <c r="J19" s="510"/>
    </row>
    <row r="20" spans="1:10">
      <c r="A20" s="550"/>
      <c r="B20" s="265"/>
      <c r="C20" s="60"/>
      <c r="D20" s="60"/>
      <c r="E20" s="182"/>
      <c r="F20" s="182"/>
      <c r="G20" s="182"/>
      <c r="H20" s="182"/>
      <c r="I20" s="182"/>
      <c r="J20" s="510"/>
    </row>
    <row r="21" spans="1:10" ht="13.5" thickBot="1">
      <c r="A21" s="572"/>
      <c r="B21" s="3"/>
      <c r="C21" s="742"/>
      <c r="D21" s="742"/>
      <c r="E21" s="238"/>
      <c r="F21" s="238"/>
      <c r="G21" s="238"/>
      <c r="H21" s="238"/>
      <c r="I21" s="238"/>
      <c r="J21" s="571"/>
    </row>
  </sheetData>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30"/>
  <sheetViews>
    <sheetView zoomScaleNormal="100" workbookViewId="0">
      <selection activeCell="H1" sqref="H1:J1"/>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977" t="s">
        <v>803</v>
      </c>
      <c r="B1" s="978"/>
      <c r="C1" s="978"/>
      <c r="D1" s="978"/>
      <c r="E1" s="978"/>
      <c r="F1" s="978"/>
      <c r="G1" s="978"/>
      <c r="H1" s="975" t="s">
        <v>80</v>
      </c>
      <c r="I1" s="975"/>
      <c r="J1" s="976"/>
    </row>
    <row r="2" spans="1:11" s="504" customFormat="1" ht="21" thickBot="1">
      <c r="A2" s="517"/>
      <c r="B2" s="517"/>
      <c r="C2" s="265"/>
      <c r="D2" s="518"/>
      <c r="E2" s="518"/>
      <c r="F2" s="518"/>
      <c r="G2" s="265"/>
      <c r="H2" s="265"/>
      <c r="I2" s="265"/>
      <c r="J2" s="265"/>
    </row>
    <row r="3" spans="1:11" ht="13.5" thickBot="1">
      <c r="A3" s="962" t="s">
        <v>930</v>
      </c>
      <c r="B3" s="1005"/>
      <c r="C3" s="1005"/>
      <c r="D3" s="1005"/>
      <c r="E3" s="1005"/>
      <c r="F3" s="1005"/>
      <c r="G3" s="1005"/>
      <c r="H3" s="1005"/>
      <c r="I3" s="1005"/>
      <c r="J3" s="1006"/>
      <c r="K3" s="371"/>
    </row>
    <row r="4" spans="1:11">
      <c r="A4" s="99"/>
      <c r="B4" s="265"/>
      <c r="C4" s="265"/>
      <c r="D4" s="266"/>
      <c r="E4" s="266"/>
      <c r="F4" s="265"/>
      <c r="G4" s="267"/>
      <c r="H4" s="265"/>
      <c r="I4" s="265"/>
      <c r="J4" s="24"/>
      <c r="K4" s="371"/>
    </row>
    <row r="5" spans="1:11" ht="12.75" customHeight="1">
      <c r="A5" s="683"/>
      <c r="B5" s="315" t="s">
        <v>42</v>
      </c>
      <c r="C5" s="1003" t="s">
        <v>43</v>
      </c>
      <c r="D5" s="1003"/>
      <c r="E5" s="1003"/>
      <c r="F5" s="1004"/>
      <c r="G5" s="1000" t="s">
        <v>44</v>
      </c>
      <c r="H5" s="1001"/>
      <c r="I5" s="1001"/>
      <c r="J5" s="1002"/>
      <c r="K5" s="371"/>
    </row>
    <row r="6" spans="1:11" ht="26.1" customHeight="1">
      <c r="A6" s="684" t="s">
        <v>149</v>
      </c>
      <c r="B6" s="270" t="s">
        <v>265</v>
      </c>
      <c r="C6" s="352" t="s">
        <v>192</v>
      </c>
      <c r="D6" s="271" t="s">
        <v>194</v>
      </c>
      <c r="E6" s="352" t="s">
        <v>193</v>
      </c>
      <c r="F6" s="352" t="s">
        <v>150</v>
      </c>
      <c r="G6" s="717" t="s">
        <v>192</v>
      </c>
      <c r="H6" s="271" t="s">
        <v>194</v>
      </c>
      <c r="I6" s="352" t="s">
        <v>193</v>
      </c>
      <c r="J6" s="700" t="s">
        <v>150</v>
      </c>
      <c r="K6" s="371"/>
    </row>
    <row r="7" spans="1:11">
      <c r="A7" s="686" t="s">
        <v>151</v>
      </c>
      <c r="B7" s="355"/>
      <c r="C7" s="316" t="s">
        <v>267</v>
      </c>
      <c r="D7" s="316" t="s">
        <v>280</v>
      </c>
      <c r="E7" s="316" t="s">
        <v>267</v>
      </c>
      <c r="F7" s="316" t="s">
        <v>268</v>
      </c>
      <c r="G7" s="177" t="s">
        <v>267</v>
      </c>
      <c r="H7" s="316" t="s">
        <v>280</v>
      </c>
      <c r="I7" s="316" t="s">
        <v>267</v>
      </c>
      <c r="J7" s="687" t="s">
        <v>268</v>
      </c>
      <c r="K7" s="371"/>
    </row>
    <row r="8" spans="1:11">
      <c r="A8" s="683"/>
      <c r="B8" s="746" t="s">
        <v>335</v>
      </c>
      <c r="C8" s="747"/>
      <c r="D8" s="747"/>
      <c r="E8" s="747"/>
      <c r="F8" s="747"/>
      <c r="G8" s="744"/>
      <c r="H8" s="747"/>
      <c r="I8" s="747"/>
      <c r="J8" s="748"/>
      <c r="K8" s="371"/>
    </row>
    <row r="9" spans="1:11" ht="14.25">
      <c r="A9" s="587">
        <v>3010</v>
      </c>
      <c r="B9" s="265" t="s">
        <v>273</v>
      </c>
      <c r="C9" s="688">
        <v>55400</v>
      </c>
      <c r="D9" s="688">
        <v>5410</v>
      </c>
      <c r="E9" s="688">
        <v>5430</v>
      </c>
      <c r="F9" s="688">
        <v>14020</v>
      </c>
      <c r="G9" s="695">
        <f>C9*1.05</f>
        <v>58170</v>
      </c>
      <c r="H9" s="688">
        <f>D9*1.19</f>
        <v>6437.9</v>
      </c>
      <c r="I9" s="688">
        <f>E9*1.1</f>
        <v>5973.0000000000009</v>
      </c>
      <c r="J9" s="689">
        <f>F9*1.05</f>
        <v>14721</v>
      </c>
      <c r="K9" s="371"/>
    </row>
    <row r="10" spans="1:11" ht="14.25">
      <c r="A10" s="587">
        <v>3044</v>
      </c>
      <c r="B10" s="265" t="s">
        <v>409</v>
      </c>
      <c r="C10" s="688">
        <v>73200</v>
      </c>
      <c r="D10" s="688">
        <v>5410</v>
      </c>
      <c r="E10" s="688">
        <v>5430</v>
      </c>
      <c r="F10" s="688">
        <v>14020</v>
      </c>
      <c r="G10" s="695">
        <f>C10*1.05</f>
        <v>76860</v>
      </c>
      <c r="H10" s="688">
        <f>D10*1.19</f>
        <v>6437.9</v>
      </c>
      <c r="I10" s="688">
        <f>E10*1.1</f>
        <v>5973.0000000000009</v>
      </c>
      <c r="J10" s="689">
        <f>F10*1.05</f>
        <v>14721</v>
      </c>
      <c r="K10" s="371"/>
    </row>
    <row r="11" spans="1:11">
      <c r="A11" s="683"/>
      <c r="B11" s="746" t="s">
        <v>274</v>
      </c>
      <c r="C11" s="747"/>
      <c r="D11" s="747"/>
      <c r="E11" s="747"/>
      <c r="F11" s="747"/>
      <c r="G11" s="745"/>
      <c r="H11" s="747"/>
      <c r="I11" s="747"/>
      <c r="J11" s="748"/>
      <c r="K11" s="371"/>
    </row>
    <row r="12" spans="1:11" ht="14.25">
      <c r="A12" s="587">
        <v>3310</v>
      </c>
      <c r="B12" s="265" t="s">
        <v>274</v>
      </c>
      <c r="C12" s="688">
        <v>63470</v>
      </c>
      <c r="D12" s="688">
        <v>10160</v>
      </c>
      <c r="E12" s="688">
        <v>7660</v>
      </c>
      <c r="F12" s="688">
        <v>20570</v>
      </c>
      <c r="G12" s="695">
        <f>C12*1.05</f>
        <v>66643.5</v>
      </c>
      <c r="H12" s="688">
        <f>D12*1.19</f>
        <v>12090.4</v>
      </c>
      <c r="I12" s="688">
        <f>E12*1.11</f>
        <v>8502.6</v>
      </c>
      <c r="J12" s="689">
        <f>F12*1.05</f>
        <v>21598.5</v>
      </c>
      <c r="K12" s="371"/>
    </row>
    <row r="13" spans="1:11">
      <c r="A13" s="683"/>
      <c r="B13" s="749"/>
      <c r="C13" s="266"/>
      <c r="D13" s="266"/>
      <c r="E13" s="266"/>
      <c r="F13" s="266"/>
      <c r="G13" s="273"/>
      <c r="H13" s="266"/>
      <c r="I13" s="266"/>
      <c r="J13" s="750"/>
      <c r="K13" s="371"/>
    </row>
    <row r="14" spans="1:11">
      <c r="A14" s="751"/>
      <c r="B14" s="29"/>
      <c r="C14" s="30"/>
      <c r="D14" s="30"/>
      <c r="E14" s="30"/>
      <c r="F14" s="270"/>
      <c r="G14" s="322"/>
      <c r="H14" s="322"/>
      <c r="I14" s="322"/>
      <c r="J14" s="752"/>
      <c r="K14" s="371"/>
    </row>
    <row r="15" spans="1:11">
      <c r="A15" s="21"/>
      <c r="B15" s="38" t="s">
        <v>410</v>
      </c>
      <c r="C15" s="38"/>
      <c r="D15" s="38"/>
      <c r="E15" s="38"/>
      <c r="F15" s="38"/>
      <c r="G15" s="753"/>
      <c r="H15" s="38"/>
      <c r="I15" s="38"/>
      <c r="J15" s="91"/>
      <c r="K15" s="371"/>
    </row>
    <row r="16" spans="1:11">
      <c r="A16" s="99"/>
      <c r="B16" s="265"/>
      <c r="C16" s="265"/>
      <c r="D16" s="265"/>
      <c r="E16" s="265"/>
      <c r="F16" s="265"/>
      <c r="G16" s="753"/>
      <c r="H16" s="265"/>
      <c r="I16" s="265"/>
      <c r="J16" s="24"/>
      <c r="K16" s="371"/>
    </row>
    <row r="17" spans="1:27">
      <c r="A17" s="17" t="s">
        <v>423</v>
      </c>
      <c r="B17" s="265"/>
      <c r="C17" s="265"/>
      <c r="D17" s="265"/>
      <c r="E17" s="265"/>
      <c r="F17" s="265"/>
      <c r="G17" s="171"/>
      <c r="H17" s="265"/>
      <c r="I17" s="265"/>
      <c r="J17" s="24"/>
      <c r="K17" s="371"/>
    </row>
    <row r="18" spans="1:27">
      <c r="A18" s="99" t="s">
        <v>351</v>
      </c>
      <c r="B18" s="525">
        <v>4860</v>
      </c>
      <c r="C18" s="265"/>
      <c r="D18" s="265"/>
      <c r="E18" s="265"/>
      <c r="F18" s="265"/>
      <c r="G18" s="265"/>
      <c r="H18" s="265"/>
      <c r="I18" s="265"/>
      <c r="J18" s="24"/>
      <c r="K18" s="371"/>
    </row>
    <row r="19" spans="1:27">
      <c r="A19" s="99" t="s">
        <v>352</v>
      </c>
      <c r="B19" s="525">
        <v>5400</v>
      </c>
      <c r="C19" s="754"/>
      <c r="D19" s="754"/>
      <c r="E19" s="754"/>
      <c r="F19" s="754"/>
      <c r="G19" s="754"/>
      <c r="H19" s="754"/>
      <c r="I19" s="754"/>
      <c r="J19" s="755"/>
      <c r="K19" s="506"/>
    </row>
    <row r="20" spans="1:27">
      <c r="A20" s="99" t="s">
        <v>353</v>
      </c>
      <c r="B20" s="525">
        <v>5830</v>
      </c>
      <c r="C20" s="265"/>
      <c r="D20" s="265"/>
      <c r="E20" s="265"/>
      <c r="F20" s="265"/>
      <c r="G20" s="265"/>
      <c r="H20" s="265"/>
      <c r="I20" s="265"/>
      <c r="J20" s="24"/>
      <c r="K20" s="371"/>
    </row>
    <row r="21" spans="1:27" ht="13.5" thickBot="1">
      <c r="A21" s="396"/>
      <c r="B21" s="3"/>
      <c r="C21" s="3"/>
      <c r="D21" s="3"/>
      <c r="E21" s="3"/>
      <c r="F21" s="3"/>
      <c r="G21" s="3"/>
      <c r="H21" s="3"/>
      <c r="I21" s="3"/>
      <c r="J21" s="102"/>
      <c r="K21" s="321"/>
    </row>
    <row r="22" spans="1:27">
      <c r="A22" s="323"/>
      <c r="B22" s="35"/>
      <c r="C22" s="321"/>
      <c r="D22" s="321"/>
      <c r="E22" s="321"/>
      <c r="F22" s="321"/>
      <c r="G22" s="321"/>
      <c r="H22" s="321"/>
      <c r="I22" s="321"/>
      <c r="J22" s="321"/>
      <c r="K22" s="321"/>
    </row>
    <row r="23" spans="1:27">
      <c r="A23" s="33"/>
      <c r="B23" s="324"/>
      <c r="C23" s="321"/>
      <c r="D23" s="321"/>
      <c r="E23" s="321"/>
      <c r="F23" s="321"/>
      <c r="G23" s="321"/>
      <c r="H23" s="321"/>
      <c r="I23" s="321"/>
      <c r="J23" s="321"/>
      <c r="K23" s="321"/>
    </row>
    <row r="24" spans="1:27">
      <c r="A24" s="33"/>
      <c r="B24" s="324"/>
      <c r="C24" s="321"/>
      <c r="D24" s="321"/>
      <c r="E24" s="321"/>
      <c r="F24" s="321"/>
      <c r="G24" s="321"/>
      <c r="H24" s="321"/>
      <c r="I24" s="321"/>
      <c r="J24" s="321"/>
      <c r="K24" s="321"/>
    </row>
    <row r="26" spans="1:27">
      <c r="S26" s="961"/>
      <c r="T26" s="961"/>
      <c r="U26" s="961"/>
      <c r="V26" s="961"/>
      <c r="W26" s="961"/>
      <c r="X26" s="961"/>
      <c r="Y26" s="961"/>
      <c r="Z26" s="961"/>
      <c r="AA26" s="961"/>
    </row>
    <row r="30" spans="1:27">
      <c r="S30" s="961"/>
      <c r="T30" s="961"/>
      <c r="U30" s="961"/>
      <c r="V30" s="961"/>
      <c r="W30" s="961"/>
      <c r="X30" s="961"/>
      <c r="Y30" s="961"/>
      <c r="Z30" s="961"/>
      <c r="AA30" s="961"/>
    </row>
  </sheetData>
  <mergeCells count="7">
    <mergeCell ref="S26:AA26"/>
    <mergeCell ref="S30:AA30"/>
    <mergeCell ref="H1:J1"/>
    <mergeCell ref="A1:G1"/>
    <mergeCell ref="C5:F5"/>
    <mergeCell ref="G5:J5"/>
    <mergeCell ref="A3:J3"/>
  </mergeCells>
  <phoneticPr fontId="0" type="noConversion"/>
  <hyperlinks>
    <hyperlink ref="H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L74"/>
  <sheetViews>
    <sheetView zoomScaleNormal="100" workbookViewId="0">
      <selection activeCell="F15" sqref="F15"/>
    </sheetView>
  </sheetViews>
  <sheetFormatPr defaultRowHeight="12.75"/>
  <cols>
    <col min="1" max="1" width="7.42578125" customWidth="1"/>
    <col min="2" max="2" width="95.42578125" customWidth="1"/>
    <col min="3" max="3" width="11.7109375" customWidth="1"/>
    <col min="4" max="4" width="14.5703125" customWidth="1"/>
    <col min="5" max="7" width="10.7109375" customWidth="1"/>
    <col min="8" max="8" width="12" customWidth="1"/>
    <col min="9" max="9" width="10.7109375" customWidth="1"/>
    <col min="10" max="10" width="12.28515625" customWidth="1"/>
    <col min="11" max="11" width="10.7109375" customWidth="1"/>
    <col min="13" max="13" width="13.42578125" customWidth="1"/>
    <col min="14" max="14" width="14.28515625" customWidth="1"/>
    <col min="15" max="15" width="13.42578125" customWidth="1"/>
    <col min="16" max="16" width="11.7109375" customWidth="1"/>
    <col min="17" max="17" width="12.42578125" customWidth="1"/>
    <col min="18" max="18" width="11.7109375" customWidth="1"/>
  </cols>
  <sheetData>
    <row r="1" spans="1:12" ht="21" thickBot="1">
      <c r="A1" s="977" t="s">
        <v>803</v>
      </c>
      <c r="B1" s="978"/>
      <c r="C1" s="978"/>
      <c r="D1" s="978"/>
      <c r="E1" s="978"/>
      <c r="F1" s="975" t="s">
        <v>80</v>
      </c>
      <c r="G1" s="975"/>
      <c r="H1" s="975"/>
      <c r="I1" s="264"/>
      <c r="J1" s="264"/>
      <c r="K1" s="519"/>
    </row>
    <row r="2" spans="1:12" s="504" customFormat="1" ht="20.25">
      <c r="A2" s="517"/>
      <c r="B2" s="517"/>
      <c r="C2" s="265"/>
      <c r="D2" s="518"/>
      <c r="E2" s="518"/>
      <c r="F2" s="518"/>
      <c r="G2" s="265"/>
      <c r="H2" s="265"/>
      <c r="I2" s="265"/>
      <c r="J2" s="265"/>
      <c r="K2" s="265"/>
    </row>
    <row r="3" spans="1:12" s="504" customFormat="1" ht="21" thickBot="1">
      <c r="A3" s="517"/>
      <c r="B3" s="517"/>
      <c r="C3" s="265"/>
      <c r="D3" s="518"/>
      <c r="E3" s="518"/>
      <c r="F3" s="518"/>
      <c r="G3" s="265"/>
      <c r="H3" s="265"/>
      <c r="I3" s="265"/>
      <c r="J3" s="265"/>
      <c r="K3" s="265"/>
    </row>
    <row r="4" spans="1:12" ht="12.75" customHeight="1" thickBot="1">
      <c r="A4" s="962" t="s">
        <v>931</v>
      </c>
      <c r="B4" s="1005"/>
      <c r="C4" s="1005"/>
      <c r="D4" s="1005"/>
      <c r="E4" s="1005"/>
      <c r="F4" s="1005"/>
      <c r="G4" s="1005"/>
      <c r="H4" s="1005"/>
      <c r="I4" s="1005"/>
      <c r="J4" s="1005"/>
      <c r="K4" s="1006"/>
    </row>
    <row r="5" spans="1:12">
      <c r="A5" s="99"/>
      <c r="B5" s="265"/>
      <c r="C5" s="265"/>
      <c r="D5" s="266"/>
      <c r="E5" s="266"/>
      <c r="F5" s="265"/>
      <c r="G5" s="265"/>
      <c r="H5" s="265"/>
      <c r="I5" s="265"/>
      <c r="J5" s="265"/>
      <c r="K5" s="24"/>
    </row>
    <row r="6" spans="1:12">
      <c r="A6" s="757"/>
      <c r="B6" s="325" t="s">
        <v>42</v>
      </c>
      <c r="C6" s="1008" t="s">
        <v>43</v>
      </c>
      <c r="D6" s="1008"/>
      <c r="E6" s="1008"/>
      <c r="F6" s="1008"/>
      <c r="G6" s="1008"/>
      <c r="H6" s="1011" t="s">
        <v>44</v>
      </c>
      <c r="I6" s="1011"/>
      <c r="J6" s="1011"/>
      <c r="K6" s="1012"/>
    </row>
    <row r="7" spans="1:12" ht="38.25">
      <c r="A7" s="684" t="s">
        <v>49</v>
      </c>
      <c r="B7" s="270" t="s">
        <v>265</v>
      </c>
      <c r="C7" s="313" t="s">
        <v>192</v>
      </c>
      <c r="D7" s="313" t="s">
        <v>194</v>
      </c>
      <c r="E7" s="313" t="s">
        <v>193</v>
      </c>
      <c r="F7" s="313" t="s">
        <v>150</v>
      </c>
      <c r="G7" s="313" t="s">
        <v>28</v>
      </c>
      <c r="H7" s="31" t="s">
        <v>192</v>
      </c>
      <c r="I7" s="313" t="s">
        <v>194</v>
      </c>
      <c r="J7" s="313" t="s">
        <v>193</v>
      </c>
      <c r="K7" s="758" t="s">
        <v>150</v>
      </c>
    </row>
    <row r="8" spans="1:12">
      <c r="A8" s="686" t="s">
        <v>151</v>
      </c>
      <c r="B8" s="355"/>
      <c r="C8" s="316" t="s">
        <v>267</v>
      </c>
      <c r="D8" s="697" t="s">
        <v>280</v>
      </c>
      <c r="E8" s="697" t="s">
        <v>268</v>
      </c>
      <c r="F8" s="697" t="s">
        <v>268</v>
      </c>
      <c r="G8" s="697" t="s">
        <v>280</v>
      </c>
      <c r="H8" s="756" t="s">
        <v>268</v>
      </c>
      <c r="I8" s="756" t="s">
        <v>267</v>
      </c>
      <c r="J8" s="697" t="s">
        <v>280</v>
      </c>
      <c r="K8" s="759" t="s">
        <v>268</v>
      </c>
    </row>
    <row r="9" spans="1:12" ht="14.25">
      <c r="A9" s="587">
        <v>1063</v>
      </c>
      <c r="B9" s="265" t="s">
        <v>761</v>
      </c>
      <c r="C9" s="688">
        <v>67860</v>
      </c>
      <c r="D9" s="688">
        <v>9520</v>
      </c>
      <c r="E9" s="688">
        <v>8580</v>
      </c>
      <c r="F9" s="688">
        <v>0</v>
      </c>
      <c r="G9" s="688">
        <v>0</v>
      </c>
      <c r="H9" s="695">
        <f>C9*1.05</f>
        <v>71253</v>
      </c>
      <c r="I9" s="688">
        <f>D9*1.19</f>
        <v>11328.8</v>
      </c>
      <c r="J9" s="688">
        <f>E9*1.1</f>
        <v>9438</v>
      </c>
      <c r="K9" s="689">
        <f>F9*1.05</f>
        <v>0</v>
      </c>
      <c r="L9" s="78"/>
    </row>
    <row r="10" spans="1:12" ht="14.25">
      <c r="A10" s="587">
        <v>2992</v>
      </c>
      <c r="B10" s="265" t="s">
        <v>762</v>
      </c>
      <c r="C10" s="688">
        <v>57240</v>
      </c>
      <c r="D10" s="688">
        <v>8260</v>
      </c>
      <c r="E10" s="688">
        <v>6690</v>
      </c>
      <c r="F10" s="688">
        <v>13500</v>
      </c>
      <c r="G10" s="688">
        <v>0</v>
      </c>
      <c r="H10" s="695">
        <f t="shared" ref="H10:H19" si="0">C10*1.05</f>
        <v>60102</v>
      </c>
      <c r="I10" s="688">
        <f t="shared" ref="I10:I19" si="1">D10*1.19</f>
        <v>9829.4</v>
      </c>
      <c r="J10" s="688">
        <f t="shared" ref="J10:J19" si="2">E10*1.1</f>
        <v>7359.0000000000009</v>
      </c>
      <c r="K10" s="689">
        <f t="shared" ref="K10:K19" si="3">F10*1.05</f>
        <v>14175</v>
      </c>
      <c r="L10" s="78"/>
    </row>
    <row r="11" spans="1:12" ht="14.25">
      <c r="A11" s="587">
        <v>3003</v>
      </c>
      <c r="B11" s="265" t="s">
        <v>339</v>
      </c>
      <c r="C11" s="688">
        <v>57240</v>
      </c>
      <c r="D11" s="688">
        <v>8260</v>
      </c>
      <c r="E11" s="688">
        <v>6690</v>
      </c>
      <c r="F11" s="688">
        <v>0</v>
      </c>
      <c r="G11" s="688">
        <v>0</v>
      </c>
      <c r="H11" s="695">
        <f>C11*1.05</f>
        <v>60102</v>
      </c>
      <c r="I11" s="688">
        <f t="shared" si="1"/>
        <v>9829.4</v>
      </c>
      <c r="J11" s="688">
        <f t="shared" si="2"/>
        <v>7359.0000000000009</v>
      </c>
      <c r="K11" s="689">
        <f t="shared" si="3"/>
        <v>0</v>
      </c>
      <c r="L11" s="78"/>
    </row>
    <row r="12" spans="1:12" ht="14.25">
      <c r="A12" s="587">
        <v>3009</v>
      </c>
      <c r="B12" s="265" t="s">
        <v>340</v>
      </c>
      <c r="C12" s="688">
        <v>57240</v>
      </c>
      <c r="D12" s="688">
        <v>8260</v>
      </c>
      <c r="E12" s="688">
        <v>6690</v>
      </c>
      <c r="F12" s="688">
        <v>13500</v>
      </c>
      <c r="G12" s="688">
        <v>11180</v>
      </c>
      <c r="H12" s="695">
        <f t="shared" si="0"/>
        <v>60102</v>
      </c>
      <c r="I12" s="688">
        <f t="shared" si="1"/>
        <v>9829.4</v>
      </c>
      <c r="J12" s="688">
        <f t="shared" si="2"/>
        <v>7359.0000000000009</v>
      </c>
      <c r="K12" s="689">
        <f t="shared" si="3"/>
        <v>14175</v>
      </c>
      <c r="L12" s="78"/>
    </row>
    <row r="13" spans="1:12" ht="14.25">
      <c r="A13" s="587">
        <v>3017</v>
      </c>
      <c r="B13" s="265" t="s">
        <v>342</v>
      </c>
      <c r="C13" s="688">
        <v>68300</v>
      </c>
      <c r="D13" s="688">
        <v>9520</v>
      </c>
      <c r="E13" s="688">
        <v>8580</v>
      </c>
      <c r="F13" s="688">
        <v>9650</v>
      </c>
      <c r="G13" s="688">
        <v>0</v>
      </c>
      <c r="H13" s="695">
        <f t="shared" si="0"/>
        <v>71715</v>
      </c>
      <c r="I13" s="688">
        <f t="shared" si="1"/>
        <v>11328.8</v>
      </c>
      <c r="J13" s="688">
        <f t="shared" si="2"/>
        <v>9438</v>
      </c>
      <c r="K13" s="689">
        <f t="shared" si="3"/>
        <v>10132.5</v>
      </c>
      <c r="L13" s="78"/>
    </row>
    <row r="14" spans="1:12" ht="14.25">
      <c r="A14" s="587">
        <v>3021</v>
      </c>
      <c r="B14" s="265" t="s">
        <v>195</v>
      </c>
      <c r="C14" s="688">
        <v>89410</v>
      </c>
      <c r="D14" s="688">
        <v>12190</v>
      </c>
      <c r="E14" s="688">
        <v>10850</v>
      </c>
      <c r="F14" s="688">
        <v>21050</v>
      </c>
      <c r="G14" s="688">
        <v>11180</v>
      </c>
      <c r="H14" s="695">
        <f t="shared" si="0"/>
        <v>93880.5</v>
      </c>
      <c r="I14" s="688">
        <f t="shared" si="1"/>
        <v>14506.099999999999</v>
      </c>
      <c r="J14" s="688">
        <f t="shared" si="2"/>
        <v>11935.000000000002</v>
      </c>
      <c r="K14" s="689">
        <f t="shared" si="3"/>
        <v>22102.5</v>
      </c>
      <c r="L14" s="78"/>
    </row>
    <row r="15" spans="1:12" ht="14.25">
      <c r="A15" s="587">
        <v>3028</v>
      </c>
      <c r="B15" s="265" t="s">
        <v>338</v>
      </c>
      <c r="C15" s="688">
        <v>57240</v>
      </c>
      <c r="D15" s="688">
        <v>8260</v>
      </c>
      <c r="E15" s="688">
        <v>6690</v>
      </c>
      <c r="F15" s="688">
        <v>13500</v>
      </c>
      <c r="G15" s="688">
        <v>11180</v>
      </c>
      <c r="H15" s="695">
        <f t="shared" si="0"/>
        <v>60102</v>
      </c>
      <c r="I15" s="688">
        <f t="shared" si="1"/>
        <v>9829.4</v>
      </c>
      <c r="J15" s="688">
        <f t="shared" si="2"/>
        <v>7359.0000000000009</v>
      </c>
      <c r="K15" s="689">
        <f t="shared" si="3"/>
        <v>14175</v>
      </c>
      <c r="L15" s="78"/>
    </row>
    <row r="16" spans="1:12" ht="14.25">
      <c r="A16" s="587">
        <v>3042</v>
      </c>
      <c r="B16" s="265" t="s">
        <v>763</v>
      </c>
      <c r="C16" s="688">
        <v>0</v>
      </c>
      <c r="D16" s="688">
        <v>0</v>
      </c>
      <c r="E16" s="688">
        <v>0</v>
      </c>
      <c r="F16" s="688">
        <v>4520</v>
      </c>
      <c r="G16" s="688">
        <v>0</v>
      </c>
      <c r="H16" s="695">
        <f t="shared" si="0"/>
        <v>0</v>
      </c>
      <c r="I16" s="688">
        <f t="shared" si="1"/>
        <v>0</v>
      </c>
      <c r="J16" s="688">
        <f t="shared" si="2"/>
        <v>0</v>
      </c>
      <c r="K16" s="689">
        <f t="shared" si="3"/>
        <v>4746</v>
      </c>
      <c r="L16" s="78"/>
    </row>
    <row r="17" spans="1:12" s="105" customFormat="1" ht="14.25">
      <c r="A17" s="587">
        <v>3046</v>
      </c>
      <c r="B17" s="265" t="s">
        <v>343</v>
      </c>
      <c r="C17" s="688">
        <v>48380</v>
      </c>
      <c r="D17" s="688">
        <v>9520</v>
      </c>
      <c r="E17" s="688">
        <v>8580</v>
      </c>
      <c r="F17" s="688">
        <v>9650</v>
      </c>
      <c r="G17" s="688">
        <v>0</v>
      </c>
      <c r="H17" s="695">
        <f t="shared" si="0"/>
        <v>50799</v>
      </c>
      <c r="I17" s="688">
        <f t="shared" si="1"/>
        <v>11328.8</v>
      </c>
      <c r="J17" s="688">
        <f t="shared" si="2"/>
        <v>9438</v>
      </c>
      <c r="K17" s="689">
        <f t="shared" si="3"/>
        <v>10132.5</v>
      </c>
    </row>
    <row r="18" spans="1:12" s="105" customFormat="1" ht="14.25">
      <c r="A18" s="587">
        <v>3047</v>
      </c>
      <c r="B18" s="265" t="s">
        <v>467</v>
      </c>
      <c r="C18" s="688">
        <v>0</v>
      </c>
      <c r="D18" s="688">
        <v>0</v>
      </c>
      <c r="E18" s="688">
        <v>0</v>
      </c>
      <c r="F18" s="688">
        <v>0</v>
      </c>
      <c r="G18" s="688">
        <v>11180</v>
      </c>
      <c r="H18" s="695">
        <f t="shared" si="0"/>
        <v>0</v>
      </c>
      <c r="I18" s="688">
        <f t="shared" si="1"/>
        <v>0</v>
      </c>
      <c r="J18" s="688">
        <f t="shared" si="2"/>
        <v>0</v>
      </c>
      <c r="K18" s="689">
        <f t="shared" si="3"/>
        <v>0</v>
      </c>
    </row>
    <row r="19" spans="1:12" ht="14.25">
      <c r="A19" s="760">
        <v>3079</v>
      </c>
      <c r="B19" s="39" t="s">
        <v>341</v>
      </c>
      <c r="C19" s="955">
        <v>44050</v>
      </c>
      <c r="D19" s="955">
        <v>8260</v>
      </c>
      <c r="E19" s="955">
        <v>7780</v>
      </c>
      <c r="F19" s="955">
        <v>13500</v>
      </c>
      <c r="G19" s="955">
        <v>11180</v>
      </c>
      <c r="H19" s="956">
        <f t="shared" si="0"/>
        <v>46252.5</v>
      </c>
      <c r="I19" s="955">
        <f t="shared" si="1"/>
        <v>9829.4</v>
      </c>
      <c r="J19" s="955">
        <f t="shared" si="2"/>
        <v>8558</v>
      </c>
      <c r="K19" s="957">
        <f t="shared" si="3"/>
        <v>14175</v>
      </c>
      <c r="L19" s="78"/>
    </row>
    <row r="20" spans="1:12">
      <c r="A20" s="751"/>
      <c r="B20" s="265"/>
      <c r="C20" s="38"/>
      <c r="D20" s="38"/>
      <c r="E20" s="38"/>
      <c r="F20" s="38"/>
      <c r="G20" s="38"/>
      <c r="H20" s="265"/>
      <c r="I20" s="265"/>
      <c r="J20" s="265"/>
      <c r="K20" s="24"/>
      <c r="L20" s="78"/>
    </row>
    <row r="21" spans="1:12" s="481" customFormat="1">
      <c r="A21" s="21"/>
      <c r="B21" s="265"/>
      <c r="C21" s="38"/>
      <c r="D21" s="38"/>
      <c r="E21" s="38"/>
      <c r="F21" s="38"/>
      <c r="G21" s="38"/>
      <c r="H21" s="265"/>
      <c r="I21" s="265"/>
      <c r="J21" s="265"/>
      <c r="K21" s="24"/>
    </row>
    <row r="22" spans="1:12">
      <c r="A22" s="99"/>
      <c r="B22" s="265" t="s">
        <v>302</v>
      </c>
      <c r="C22" s="38"/>
      <c r="D22" s="38"/>
      <c r="E22" s="38"/>
      <c r="F22" s="303">
        <v>448170</v>
      </c>
      <c r="G22" s="38"/>
      <c r="H22" s="265"/>
      <c r="I22" s="761"/>
      <c r="J22" s="761"/>
      <c r="K22" s="762"/>
      <c r="L22" s="78"/>
    </row>
    <row r="23" spans="1:12">
      <c r="A23" s="99"/>
      <c r="B23" s="265" t="s">
        <v>29</v>
      </c>
      <c r="C23" s="38"/>
      <c r="D23" s="38"/>
      <c r="E23" s="38"/>
      <c r="F23" s="303">
        <v>4520</v>
      </c>
      <c r="G23" s="38"/>
      <c r="H23" s="265"/>
      <c r="I23" s="763"/>
      <c r="J23" s="763"/>
      <c r="K23" s="764"/>
      <c r="L23" s="78"/>
    </row>
    <row r="24" spans="1:12">
      <c r="A24" s="99"/>
      <c r="B24" s="265"/>
      <c r="C24" s="38"/>
      <c r="D24" s="38"/>
      <c r="E24" s="38"/>
      <c r="F24" s="38"/>
      <c r="G24" s="38"/>
      <c r="H24" s="265"/>
      <c r="I24" s="763"/>
      <c r="J24" s="763"/>
      <c r="K24" s="764"/>
      <c r="L24" s="78"/>
    </row>
    <row r="25" spans="1:12">
      <c r="A25" s="99"/>
      <c r="B25" s="265" t="s">
        <v>66</v>
      </c>
      <c r="C25" s="265"/>
      <c r="D25" s="265"/>
      <c r="E25" s="265"/>
      <c r="F25" s="265"/>
      <c r="G25" s="265"/>
      <c r="H25" s="265"/>
      <c r="I25" s="763"/>
      <c r="J25" s="763"/>
      <c r="K25" s="764"/>
      <c r="L25" s="78"/>
    </row>
    <row r="26" spans="1:12">
      <c r="A26" s="99"/>
      <c r="B26" s="265" t="s">
        <v>344</v>
      </c>
      <c r="C26" s="265"/>
      <c r="D26" s="265"/>
      <c r="E26" s="265"/>
      <c r="F26" s="265"/>
      <c r="G26" s="265"/>
      <c r="H26" s="265"/>
      <c r="I26" s="763"/>
      <c r="J26" s="763"/>
      <c r="K26" s="764"/>
      <c r="L26" s="78"/>
    </row>
    <row r="27" spans="1:12">
      <c r="A27" s="99"/>
      <c r="B27" s="265"/>
      <c r="C27" s="265"/>
      <c r="D27" s="265"/>
      <c r="E27" s="265"/>
      <c r="F27" s="265"/>
      <c r="G27" s="265"/>
      <c r="H27" s="265"/>
      <c r="I27" s="763"/>
      <c r="J27" s="763"/>
      <c r="K27" s="764"/>
      <c r="L27" s="78"/>
    </row>
    <row r="28" spans="1:12">
      <c r="A28" s="99"/>
      <c r="B28" s="38" t="s">
        <v>531</v>
      </c>
      <c r="C28" s="265"/>
      <c r="D28" s="265"/>
      <c r="E28" s="265"/>
      <c r="F28" s="265"/>
      <c r="G28" s="265"/>
      <c r="H28" s="265"/>
      <c r="I28" s="763"/>
      <c r="J28" s="763"/>
      <c r="K28" s="764"/>
      <c r="L28" s="78"/>
    </row>
    <row r="29" spans="1:12">
      <c r="A29" s="99"/>
      <c r="B29" s="265" t="s">
        <v>257</v>
      </c>
      <c r="C29" s="265"/>
      <c r="D29" s="265"/>
      <c r="E29" s="265"/>
      <c r="F29" s="265"/>
      <c r="G29" s="265"/>
      <c r="H29" s="265"/>
      <c r="I29" s="763"/>
      <c r="J29" s="763"/>
      <c r="K29" s="764"/>
      <c r="L29" s="78"/>
    </row>
    <row r="30" spans="1:12">
      <c r="A30" s="99"/>
      <c r="B30" s="265" t="s">
        <v>258</v>
      </c>
      <c r="C30" s="265"/>
      <c r="D30" s="265"/>
      <c r="E30" s="265"/>
      <c r="F30" s="265"/>
      <c r="G30" s="265"/>
      <c r="H30" s="265"/>
      <c r="I30" s="763"/>
      <c r="J30" s="763"/>
      <c r="K30" s="764"/>
      <c r="L30" s="78"/>
    </row>
    <row r="31" spans="1:12">
      <c r="A31" s="99"/>
      <c r="B31" s="265" t="s">
        <v>259</v>
      </c>
      <c r="C31" s="265"/>
      <c r="D31" s="265"/>
      <c r="E31" s="265"/>
      <c r="F31" s="265"/>
      <c r="G31" s="265"/>
      <c r="H31" s="265"/>
      <c r="I31" s="763"/>
      <c r="J31" s="763"/>
      <c r="K31" s="764"/>
      <c r="L31" s="78"/>
    </row>
    <row r="32" spans="1:12">
      <c r="A32" s="99"/>
      <c r="B32" s="265" t="s">
        <v>260</v>
      </c>
      <c r="C32" s="265"/>
      <c r="D32" s="265"/>
      <c r="E32" s="265"/>
      <c r="F32" s="265"/>
      <c r="G32" s="265"/>
      <c r="H32" s="265"/>
      <c r="I32" s="265"/>
      <c r="J32" s="265"/>
      <c r="K32" s="24"/>
      <c r="L32" s="78"/>
    </row>
    <row r="33" spans="1:12">
      <c r="A33" s="99"/>
      <c r="B33" s="265" t="s">
        <v>345</v>
      </c>
      <c r="C33" s="265"/>
      <c r="D33" s="265"/>
      <c r="E33" s="265"/>
      <c r="F33" s="265"/>
      <c r="G33" s="265"/>
      <c r="H33" s="265"/>
      <c r="I33" s="265"/>
      <c r="J33" s="265"/>
      <c r="K33" s="24"/>
      <c r="L33" s="78"/>
    </row>
    <row r="34" spans="1:12" s="248" customFormat="1">
      <c r="A34" s="99"/>
      <c r="B34" s="765" t="s">
        <v>408</v>
      </c>
      <c r="C34" s="265"/>
      <c r="D34" s="265"/>
      <c r="E34" s="265"/>
      <c r="F34" s="265"/>
      <c r="G34" s="265"/>
      <c r="H34" s="265"/>
      <c r="I34" s="265"/>
      <c r="J34" s="265"/>
      <c r="K34" s="24"/>
    </row>
    <row r="35" spans="1:12">
      <c r="A35" s="99"/>
      <c r="B35" s="265"/>
      <c r="C35" s="265"/>
      <c r="D35" s="265"/>
      <c r="E35" s="265"/>
      <c r="F35" s="265"/>
      <c r="G35" s="265"/>
      <c r="H35" s="265"/>
      <c r="I35" s="265"/>
      <c r="J35" s="265"/>
      <c r="K35" s="24"/>
      <c r="L35" s="78"/>
    </row>
    <row r="36" spans="1:12" ht="12.75" customHeight="1">
      <c r="A36" s="99"/>
      <c r="B36" s="1029" t="s">
        <v>348</v>
      </c>
      <c r="C36" s="1029"/>
      <c r="D36" s="1029"/>
      <c r="E36" s="1029"/>
      <c r="F36" s="1029"/>
      <c r="G36" s="1029"/>
      <c r="H36" s="1029"/>
      <c r="I36" s="1029"/>
      <c r="J36" s="1029"/>
      <c r="K36" s="1030"/>
      <c r="L36" s="78"/>
    </row>
    <row r="37" spans="1:12">
      <c r="A37" s="99"/>
      <c r="B37" s="265" t="s">
        <v>349</v>
      </c>
      <c r="C37" s="265"/>
      <c r="D37" s="265"/>
      <c r="E37" s="265"/>
      <c r="F37" s="265"/>
      <c r="G37" s="265"/>
      <c r="H37" s="265"/>
      <c r="I37" s="265"/>
      <c r="J37" s="265"/>
      <c r="K37" s="24"/>
      <c r="L37" s="78"/>
    </row>
    <row r="38" spans="1:12">
      <c r="A38" s="99"/>
      <c r="B38" s="265"/>
      <c r="C38" s="265"/>
      <c r="D38" s="265"/>
      <c r="E38" s="265"/>
      <c r="F38" s="265"/>
      <c r="G38" s="265"/>
      <c r="H38" s="265"/>
      <c r="I38" s="265"/>
      <c r="J38" s="265"/>
      <c r="K38" s="24"/>
      <c r="L38" s="78"/>
    </row>
    <row r="39" spans="1:12">
      <c r="A39" s="17" t="s">
        <v>363</v>
      </c>
      <c r="B39" s="266"/>
      <c r="C39" s="265"/>
      <c r="D39" s="265"/>
      <c r="E39" s="265"/>
      <c r="F39" s="265"/>
      <c r="G39" s="265"/>
      <c r="H39" s="265"/>
      <c r="I39" s="265"/>
      <c r="J39" s="265"/>
      <c r="K39" s="24"/>
      <c r="L39" s="78"/>
    </row>
    <row r="40" spans="1:12">
      <c r="A40" s="99" t="s">
        <v>351</v>
      </c>
      <c r="B40" s="525">
        <v>4860</v>
      </c>
      <c r="C40" s="265"/>
      <c r="D40" s="265"/>
      <c r="E40" s="265"/>
      <c r="F40" s="265"/>
      <c r="G40" s="265"/>
      <c r="H40" s="265"/>
      <c r="I40" s="265"/>
      <c r="J40" s="265"/>
      <c r="K40" s="24"/>
      <c r="L40" s="78"/>
    </row>
    <row r="41" spans="1:12">
      <c r="A41" s="99" t="s">
        <v>352</v>
      </c>
      <c r="B41" s="525">
        <v>5400</v>
      </c>
      <c r="C41" s="265"/>
      <c r="D41" s="265"/>
      <c r="E41" s="265"/>
      <c r="F41" s="265"/>
      <c r="G41" s="265"/>
      <c r="H41" s="265"/>
      <c r="I41" s="265"/>
      <c r="J41" s="265"/>
      <c r="K41" s="24"/>
      <c r="L41" s="78"/>
    </row>
    <row r="42" spans="1:12">
      <c r="A42" s="99" t="s">
        <v>353</v>
      </c>
      <c r="B42" s="525">
        <v>5830</v>
      </c>
      <c r="C42" s="265"/>
      <c r="D42" s="265"/>
      <c r="E42" s="265"/>
      <c r="F42" s="265"/>
      <c r="G42" s="265"/>
      <c r="H42" s="265"/>
      <c r="I42" s="265"/>
      <c r="J42" s="265"/>
      <c r="K42" s="24"/>
      <c r="L42" s="78"/>
    </row>
    <row r="43" spans="1:12">
      <c r="A43" s="99"/>
      <c r="B43" s="525"/>
      <c r="C43" s="265"/>
      <c r="D43" s="265"/>
      <c r="E43" s="265"/>
      <c r="F43" s="265"/>
      <c r="G43" s="265"/>
      <c r="H43" s="265"/>
      <c r="I43" s="265"/>
      <c r="J43" s="265"/>
      <c r="K43" s="24"/>
      <c r="L43" s="78"/>
    </row>
    <row r="44" spans="1:12" ht="13.5" thickBot="1">
      <c r="A44" s="396"/>
      <c r="B44" s="3"/>
      <c r="C44" s="3"/>
      <c r="D44" s="3"/>
      <c r="E44" s="3"/>
      <c r="F44" s="3"/>
      <c r="G44" s="3"/>
      <c r="H44" s="3"/>
      <c r="I44" s="3"/>
      <c r="J44" s="3"/>
      <c r="K44" s="102"/>
      <c r="L44" s="78"/>
    </row>
    <row r="45" spans="1:12" s="504" customFormat="1">
      <c r="A45" s="265"/>
      <c r="B45" s="265"/>
      <c r="C45" s="265"/>
      <c r="D45" s="265"/>
      <c r="E45" s="265"/>
      <c r="F45" s="265"/>
      <c r="G45" s="265"/>
      <c r="H45" s="265"/>
      <c r="I45" s="265"/>
      <c r="J45" s="265"/>
      <c r="K45" s="265"/>
    </row>
    <row r="46" spans="1:12" s="504" customFormat="1" ht="13.5" thickBot="1">
      <c r="A46" s="265"/>
      <c r="B46" s="265"/>
      <c r="C46" s="265"/>
      <c r="D46" s="265"/>
      <c r="E46" s="265"/>
      <c r="F46" s="265"/>
      <c r="G46" s="265"/>
      <c r="H46" s="265"/>
      <c r="I46" s="265"/>
      <c r="J46" s="265"/>
      <c r="K46" s="265"/>
    </row>
    <row r="47" spans="1:12" ht="12.6" customHeight="1" thickBot="1">
      <c r="A47" s="1026" t="s">
        <v>932</v>
      </c>
      <c r="B47" s="1027"/>
      <c r="C47" s="1027"/>
      <c r="D47" s="1028"/>
      <c r="E47" s="265"/>
      <c r="F47" s="265"/>
      <c r="G47" s="265"/>
      <c r="H47" s="265"/>
      <c r="I47" s="265"/>
      <c r="J47" s="265"/>
      <c r="K47" s="265"/>
      <c r="L47" s="78"/>
    </row>
    <row r="48" spans="1:12">
      <c r="A48" s="99"/>
      <c r="B48" s="265"/>
      <c r="C48" s="265"/>
      <c r="D48" s="24"/>
      <c r="E48" s="265"/>
      <c r="F48" s="265"/>
      <c r="G48" s="265"/>
      <c r="H48" s="265"/>
      <c r="I48" s="265"/>
      <c r="J48" s="265"/>
      <c r="K48" s="265"/>
      <c r="L48" s="78"/>
    </row>
    <row r="49" spans="1:12">
      <c r="A49" s="99"/>
      <c r="B49" s="265"/>
      <c r="C49" s="265"/>
      <c r="D49" s="24"/>
      <c r="E49" s="265"/>
      <c r="F49" s="265"/>
      <c r="G49" s="265"/>
      <c r="H49" s="265"/>
      <c r="I49" s="265"/>
      <c r="J49" s="265"/>
      <c r="K49" s="265"/>
      <c r="L49" s="78"/>
    </row>
    <row r="50" spans="1:12">
      <c r="A50" s="99"/>
      <c r="B50" s="265" t="s">
        <v>47</v>
      </c>
      <c r="C50" s="446">
        <v>922370</v>
      </c>
      <c r="D50" s="24" t="s">
        <v>403</v>
      </c>
      <c r="E50" s="265"/>
      <c r="F50" s="265"/>
      <c r="G50" s="265"/>
      <c r="H50" s="265"/>
      <c r="I50" s="265"/>
      <c r="J50" s="265"/>
      <c r="K50" s="265"/>
      <c r="L50" s="78"/>
    </row>
    <row r="51" spans="1:12">
      <c r="A51" s="99"/>
      <c r="B51" s="265" t="s">
        <v>414</v>
      </c>
      <c r="C51" s="446">
        <v>1000000</v>
      </c>
      <c r="D51" s="24" t="s">
        <v>403</v>
      </c>
      <c r="E51" s="265"/>
      <c r="F51" s="265"/>
      <c r="G51" s="265"/>
      <c r="H51" s="265"/>
      <c r="I51" s="265"/>
      <c r="J51" s="265"/>
      <c r="K51" s="265"/>
      <c r="L51" s="78"/>
    </row>
    <row r="52" spans="1:12">
      <c r="A52" s="99"/>
      <c r="B52" s="265" t="s">
        <v>222</v>
      </c>
      <c r="C52" s="446">
        <v>1614150</v>
      </c>
      <c r="D52" s="24" t="s">
        <v>403</v>
      </c>
      <c r="E52" s="265"/>
      <c r="F52" s="265"/>
      <c r="G52" s="265"/>
      <c r="H52" s="265"/>
      <c r="I52" s="265"/>
      <c r="J52" s="265"/>
      <c r="K52" s="265"/>
      <c r="L52" s="78"/>
    </row>
    <row r="53" spans="1:12">
      <c r="A53" s="99"/>
      <c r="B53" s="265" t="s">
        <v>223</v>
      </c>
      <c r="C53" s="446">
        <v>230590</v>
      </c>
      <c r="D53" s="24" t="s">
        <v>403</v>
      </c>
      <c r="E53" s="265"/>
      <c r="F53" s="265"/>
      <c r="G53" s="265"/>
      <c r="H53" s="265"/>
      <c r="I53" s="265"/>
      <c r="J53" s="265"/>
      <c r="K53" s="265"/>
      <c r="L53" s="78"/>
    </row>
    <row r="54" spans="1:12">
      <c r="A54" s="99"/>
      <c r="B54" s="265" t="s">
        <v>548</v>
      </c>
      <c r="C54" s="446">
        <v>737890</v>
      </c>
      <c r="D54" s="24" t="s">
        <v>403</v>
      </c>
      <c r="E54" s="265"/>
      <c r="F54" s="265"/>
      <c r="G54" s="265"/>
      <c r="H54" s="265"/>
      <c r="I54" s="265"/>
      <c r="J54" s="265"/>
      <c r="K54" s="265"/>
      <c r="L54" s="78"/>
    </row>
    <row r="55" spans="1:12">
      <c r="A55" s="99"/>
      <c r="B55" s="265" t="s">
        <v>452</v>
      </c>
      <c r="C55" s="446">
        <v>2758323</v>
      </c>
      <c r="D55" s="24" t="s">
        <v>403</v>
      </c>
      <c r="E55" s="265"/>
      <c r="F55" s="265"/>
      <c r="G55" s="265"/>
      <c r="H55" s="265"/>
      <c r="I55" s="265"/>
      <c r="J55" s="265"/>
      <c r="K55" s="265"/>
      <c r="L55" s="78"/>
    </row>
    <row r="56" spans="1:12">
      <c r="A56" s="99"/>
      <c r="B56" s="265"/>
      <c r="C56" s="525"/>
      <c r="D56" s="24"/>
      <c r="E56" s="265"/>
      <c r="F56" s="265"/>
      <c r="G56" s="265"/>
      <c r="H56" s="265"/>
      <c r="I56" s="265"/>
      <c r="J56" s="265"/>
      <c r="K56" s="265"/>
      <c r="L56" s="78"/>
    </row>
    <row r="57" spans="1:12">
      <c r="A57" s="99"/>
      <c r="B57" s="265"/>
      <c r="C57" s="265"/>
      <c r="D57" s="24"/>
      <c r="E57" s="265"/>
      <c r="F57" s="265"/>
      <c r="G57" s="265"/>
      <c r="H57" s="265"/>
      <c r="I57" s="265"/>
      <c r="J57" s="265"/>
      <c r="K57" s="265"/>
      <c r="L57" s="78"/>
    </row>
    <row r="58" spans="1:12" s="241" customFormat="1">
      <c r="A58" s="99"/>
      <c r="B58" s="38" t="s">
        <v>553</v>
      </c>
      <c r="C58" s="265"/>
      <c r="D58" s="24"/>
      <c r="E58" s="265"/>
      <c r="F58" s="265"/>
      <c r="G58" s="265"/>
      <c r="H58" s="265"/>
      <c r="I58" s="265"/>
      <c r="J58" s="265"/>
      <c r="K58" s="265"/>
    </row>
    <row r="59" spans="1:12" s="241" customFormat="1">
      <c r="A59" s="99"/>
      <c r="B59" s="265"/>
      <c r="C59" s="265"/>
      <c r="D59" s="24"/>
      <c r="E59" s="265"/>
      <c r="F59" s="265"/>
      <c r="G59" s="265"/>
      <c r="H59" s="265"/>
      <c r="I59" s="265"/>
      <c r="J59" s="265"/>
      <c r="K59" s="265"/>
    </row>
    <row r="60" spans="1:12">
      <c r="A60" s="99"/>
      <c r="B60" s="38" t="s">
        <v>552</v>
      </c>
      <c r="C60" s="265"/>
      <c r="D60" s="24"/>
      <c r="E60" s="265"/>
      <c r="F60" s="265"/>
      <c r="G60" s="265"/>
      <c r="H60" s="265"/>
      <c r="I60" s="265"/>
      <c r="J60" s="265"/>
      <c r="K60" s="265"/>
      <c r="L60" s="78"/>
    </row>
    <row r="61" spans="1:12">
      <c r="A61" s="99"/>
      <c r="B61" s="265"/>
      <c r="C61" s="265"/>
      <c r="D61" s="24"/>
      <c r="E61" s="265"/>
      <c r="F61" s="265"/>
      <c r="G61" s="265"/>
      <c r="H61" s="265"/>
      <c r="I61" s="265"/>
      <c r="J61" s="265"/>
      <c r="K61" s="265"/>
      <c r="L61" s="78"/>
    </row>
    <row r="62" spans="1:12">
      <c r="A62" s="99"/>
      <c r="B62" s="38" t="s">
        <v>551</v>
      </c>
      <c r="C62" s="265"/>
      <c r="D62" s="24"/>
      <c r="E62" s="265"/>
      <c r="F62" s="265"/>
      <c r="G62" s="265"/>
      <c r="H62" s="265"/>
      <c r="I62" s="265"/>
      <c r="J62" s="265"/>
      <c r="K62" s="265"/>
      <c r="L62" s="78"/>
    </row>
    <row r="63" spans="1:12">
      <c r="A63" s="99"/>
      <c r="B63" s="265"/>
      <c r="C63" s="265"/>
      <c r="D63" s="24"/>
      <c r="E63" s="265"/>
      <c r="F63" s="265"/>
      <c r="G63" s="265"/>
      <c r="H63" s="265"/>
      <c r="I63" s="265"/>
      <c r="J63" s="265"/>
      <c r="K63" s="265"/>
      <c r="L63" s="78"/>
    </row>
    <row r="64" spans="1:12">
      <c r="A64" s="99"/>
      <c r="B64" s="265" t="s">
        <v>453</v>
      </c>
      <c r="C64" s="265"/>
      <c r="D64" s="24"/>
      <c r="E64" s="265"/>
      <c r="F64" s="265"/>
      <c r="G64" s="265"/>
      <c r="H64" s="265"/>
      <c r="I64" s="265"/>
      <c r="J64" s="265"/>
      <c r="K64" s="265"/>
      <c r="L64" s="78"/>
    </row>
    <row r="65" spans="1:12">
      <c r="A65" s="99"/>
      <c r="B65" s="265" t="s">
        <v>454</v>
      </c>
      <c r="C65" s="525">
        <v>1600000</v>
      </c>
      <c r="D65" s="24" t="s">
        <v>403</v>
      </c>
      <c r="E65" s="265"/>
      <c r="F65" s="265"/>
      <c r="G65" s="265"/>
      <c r="H65" s="265"/>
      <c r="I65" s="265"/>
      <c r="J65" s="265"/>
      <c r="K65" s="265"/>
      <c r="L65" s="78"/>
    </row>
    <row r="66" spans="1:12">
      <c r="A66" s="99"/>
      <c r="B66" s="265" t="s">
        <v>455</v>
      </c>
      <c r="C66" s="525">
        <v>700000</v>
      </c>
      <c r="D66" s="24" t="s">
        <v>403</v>
      </c>
      <c r="E66" s="265"/>
      <c r="F66" s="265"/>
      <c r="G66" s="265"/>
      <c r="H66" s="265"/>
      <c r="I66" s="265"/>
      <c r="J66" s="265"/>
      <c r="K66" s="265"/>
      <c r="L66" s="78"/>
    </row>
    <row r="67" spans="1:12">
      <c r="A67" s="99"/>
      <c r="B67" s="265" t="s">
        <v>456</v>
      </c>
      <c r="C67" s="525">
        <v>1600000</v>
      </c>
      <c r="D67" s="24" t="s">
        <v>403</v>
      </c>
      <c r="E67" s="265"/>
      <c r="F67" s="265"/>
      <c r="G67" s="265"/>
      <c r="H67" s="265"/>
      <c r="I67" s="265"/>
      <c r="J67" s="265"/>
      <c r="K67" s="265"/>
      <c r="L67" s="78"/>
    </row>
    <row r="68" spans="1:12">
      <c r="A68" s="99"/>
      <c r="B68" s="265" t="s">
        <v>457</v>
      </c>
      <c r="C68" s="525">
        <v>200000</v>
      </c>
      <c r="D68" s="24" t="s">
        <v>403</v>
      </c>
      <c r="E68" s="265"/>
      <c r="F68" s="265"/>
      <c r="G68" s="265"/>
      <c r="H68" s="265"/>
      <c r="I68" s="265"/>
      <c r="J68" s="265"/>
      <c r="K68" s="265"/>
      <c r="L68" s="78"/>
    </row>
    <row r="69" spans="1:12">
      <c r="A69" s="99"/>
      <c r="B69" s="265" t="s">
        <v>458</v>
      </c>
      <c r="C69" s="525">
        <v>700000</v>
      </c>
      <c r="D69" s="24" t="s">
        <v>403</v>
      </c>
      <c r="E69" s="265"/>
      <c r="F69" s="265"/>
      <c r="G69" s="265"/>
      <c r="H69" s="265"/>
      <c r="I69" s="265"/>
      <c r="J69" s="265"/>
      <c r="K69" s="265"/>
      <c r="L69" s="78"/>
    </row>
    <row r="70" spans="1:12">
      <c r="A70" s="99"/>
      <c r="B70" s="265" t="s">
        <v>459</v>
      </c>
      <c r="C70" s="525">
        <v>1000000</v>
      </c>
      <c r="D70" s="24" t="s">
        <v>403</v>
      </c>
      <c r="E70" s="265"/>
      <c r="F70" s="265"/>
      <c r="G70" s="265"/>
      <c r="H70" s="265"/>
      <c r="I70" s="265"/>
      <c r="J70" s="265"/>
      <c r="K70" s="265"/>
      <c r="L70" s="78"/>
    </row>
    <row r="71" spans="1:12">
      <c r="A71" s="99"/>
      <c r="B71" s="265" t="s">
        <v>460</v>
      </c>
      <c r="C71" s="525">
        <v>1600000</v>
      </c>
      <c r="D71" s="24" t="s">
        <v>403</v>
      </c>
      <c r="E71" s="265"/>
      <c r="F71" s="265"/>
      <c r="G71" s="265"/>
      <c r="H71" s="265"/>
      <c r="I71" s="265"/>
      <c r="J71" s="265"/>
      <c r="K71" s="265"/>
    </row>
    <row r="72" spans="1:12" ht="13.5" thickBot="1">
      <c r="A72" s="396"/>
      <c r="B72" s="3"/>
      <c r="C72" s="526"/>
      <c r="D72" s="102"/>
      <c r="E72" s="265"/>
      <c r="F72" s="265"/>
      <c r="G72" s="265"/>
      <c r="H72" s="265"/>
      <c r="I72" s="265"/>
      <c r="J72" s="265"/>
      <c r="K72" s="265"/>
    </row>
    <row r="73" spans="1:12">
      <c r="A73" s="265"/>
      <c r="B73" s="265"/>
      <c r="C73" s="525"/>
      <c r="D73" s="265"/>
      <c r="E73" s="265"/>
      <c r="F73" s="265"/>
      <c r="G73" s="265"/>
      <c r="H73" s="265"/>
      <c r="I73" s="265"/>
      <c r="J73" s="265"/>
      <c r="K73" s="265"/>
    </row>
    <row r="74" spans="1:12">
      <c r="A74" s="321"/>
      <c r="B74" s="321"/>
      <c r="C74" s="137"/>
      <c r="D74" s="321"/>
      <c r="E74" s="321"/>
      <c r="F74" s="321"/>
      <c r="G74" s="321"/>
      <c r="H74" s="321"/>
      <c r="I74" s="321"/>
      <c r="J74" s="321"/>
      <c r="K74" s="321"/>
    </row>
  </sheetData>
  <mergeCells count="7">
    <mergeCell ref="A47:D47"/>
    <mergeCell ref="B36:K36"/>
    <mergeCell ref="F1:H1"/>
    <mergeCell ref="A1:E1"/>
    <mergeCell ref="A4:K4"/>
    <mergeCell ref="C6:G6"/>
    <mergeCell ref="H6:K6"/>
  </mergeCells>
  <phoneticPr fontId="0" type="noConversion"/>
  <hyperlinks>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H1" sqref="H1"/>
    </sheetView>
  </sheetViews>
  <sheetFormatPr defaultColWidth="9.140625" defaultRowHeight="12.75"/>
  <cols>
    <col min="1" max="1" width="26.5703125" style="395" bestFit="1" customWidth="1"/>
    <col min="2" max="2" width="26.7109375" style="395" customWidth="1"/>
    <col min="3" max="7" width="21.7109375" style="395" customWidth="1"/>
    <col min="8" max="8" width="25.7109375" style="395" customWidth="1"/>
    <col min="9" max="16384" width="9.140625" style="395"/>
  </cols>
  <sheetData>
    <row r="1" spans="1:19" ht="21" thickBot="1">
      <c r="A1" s="977" t="s">
        <v>803</v>
      </c>
      <c r="B1" s="978"/>
      <c r="C1" s="978"/>
      <c r="D1" s="978"/>
      <c r="E1" s="978"/>
      <c r="F1" s="978"/>
      <c r="G1" s="978"/>
      <c r="H1" s="5" t="s">
        <v>80</v>
      </c>
    </row>
    <row r="2" spans="1:19" s="504" customFormat="1" ht="20.25">
      <c r="A2" s="517"/>
      <c r="B2" s="517"/>
      <c r="C2" s="265"/>
      <c r="D2" s="518"/>
      <c r="E2" s="518"/>
      <c r="F2" s="518"/>
      <c r="G2" s="265"/>
      <c r="H2" s="265"/>
    </row>
    <row r="3" spans="1:19" s="504" customFormat="1" ht="21" thickBot="1">
      <c r="A3" s="517"/>
      <c r="B3" s="517"/>
      <c r="C3" s="265"/>
      <c r="D3" s="518"/>
      <c r="E3" s="518"/>
      <c r="F3" s="518"/>
      <c r="G3" s="265"/>
      <c r="H3" s="265"/>
    </row>
    <row r="4" spans="1:19" ht="12.75" customHeight="1">
      <c r="A4" s="1034" t="s">
        <v>933</v>
      </c>
      <c r="B4" s="1035"/>
      <c r="C4" s="1035"/>
      <c r="D4" s="1035"/>
      <c r="E4" s="1035"/>
      <c r="F4" s="1035"/>
      <c r="G4" s="1035"/>
      <c r="H4" s="1036"/>
    </row>
    <row r="5" spans="1:19" ht="12.75" customHeight="1" thickBot="1">
      <c r="A5" s="1037" t="s">
        <v>934</v>
      </c>
      <c r="B5" s="1038"/>
      <c r="C5" s="1038"/>
      <c r="D5" s="1038"/>
      <c r="E5" s="1038"/>
      <c r="F5" s="1038"/>
      <c r="G5" s="1038"/>
      <c r="H5" s="1039"/>
    </row>
    <row r="6" spans="1:19">
      <c r="A6" s="404"/>
      <c r="B6" s="2"/>
      <c r="C6" s="773"/>
      <c r="D6" s="773"/>
      <c r="E6" s="773"/>
      <c r="F6" s="1031" t="s">
        <v>83</v>
      </c>
      <c r="G6" s="1032"/>
      <c r="H6" s="1033"/>
    </row>
    <row r="7" spans="1:19" ht="48" customHeight="1">
      <c r="A7" s="767" t="s">
        <v>437</v>
      </c>
      <c r="B7" s="766" t="s">
        <v>141</v>
      </c>
      <c r="C7" s="766" t="s">
        <v>70</v>
      </c>
      <c r="D7" s="766" t="s">
        <v>71</v>
      </c>
      <c r="E7" s="766" t="s">
        <v>139</v>
      </c>
      <c r="F7" s="768" t="s">
        <v>70</v>
      </c>
      <c r="G7" s="766" t="s">
        <v>71</v>
      </c>
      <c r="H7" s="774" t="s">
        <v>139</v>
      </c>
    </row>
    <row r="8" spans="1:19">
      <c r="A8" s="99">
        <v>3007</v>
      </c>
      <c r="B8" s="265" t="s">
        <v>72</v>
      </c>
      <c r="C8" s="525">
        <v>90140</v>
      </c>
      <c r="D8" s="525">
        <v>85540</v>
      </c>
      <c r="E8" s="525">
        <v>7320</v>
      </c>
      <c r="F8" s="769">
        <f>+C8*1.04</f>
        <v>93745.600000000006</v>
      </c>
      <c r="G8" s="525">
        <f>+D8*1.04</f>
        <v>88961.600000000006</v>
      </c>
      <c r="H8" s="775">
        <f>+E8*1.04</f>
        <v>7612.8</v>
      </c>
      <c r="I8" s="137"/>
    </row>
    <row r="9" spans="1:19">
      <c r="A9" s="776">
        <v>2995</v>
      </c>
      <c r="B9" s="265" t="s">
        <v>516</v>
      </c>
      <c r="C9" s="525">
        <f>+C8</f>
        <v>90140</v>
      </c>
      <c r="D9" s="525">
        <f t="shared" ref="D9:H9" si="0">+D8</f>
        <v>85540</v>
      </c>
      <c r="E9" s="525">
        <f t="shared" si="0"/>
        <v>7320</v>
      </c>
      <c r="F9" s="769">
        <f>+F8</f>
        <v>93745.600000000006</v>
      </c>
      <c r="G9" s="525">
        <f t="shared" si="0"/>
        <v>88961.600000000006</v>
      </c>
      <c r="H9" s="775">
        <f t="shared" si="0"/>
        <v>7612.8</v>
      </c>
      <c r="I9" s="137"/>
    </row>
    <row r="10" spans="1:19">
      <c r="A10" s="99">
        <v>3013</v>
      </c>
      <c r="B10" s="265" t="s">
        <v>73</v>
      </c>
      <c r="C10" s="525">
        <v>59230</v>
      </c>
      <c r="D10" s="525" t="s">
        <v>199</v>
      </c>
      <c r="E10" s="525">
        <v>6510</v>
      </c>
      <c r="F10" s="769">
        <f>+C10*1.04</f>
        <v>61599.200000000004</v>
      </c>
      <c r="G10" s="525" t="s">
        <v>199</v>
      </c>
      <c r="H10" s="775">
        <f>+E10*1.04</f>
        <v>6770.4000000000005</v>
      </c>
      <c r="I10" s="137"/>
    </row>
    <row r="11" spans="1:19">
      <c r="A11" s="99"/>
      <c r="B11" s="265" t="s">
        <v>270</v>
      </c>
      <c r="C11" s="525">
        <v>5200</v>
      </c>
      <c r="D11" s="525" t="s">
        <v>199</v>
      </c>
      <c r="E11" s="525" t="s">
        <v>199</v>
      </c>
      <c r="F11" s="769">
        <f>+C11*1.04</f>
        <v>5408</v>
      </c>
      <c r="G11" s="525" t="s">
        <v>199</v>
      </c>
      <c r="H11" s="775" t="s">
        <v>199</v>
      </c>
      <c r="I11" s="137"/>
    </row>
    <row r="12" spans="1:19">
      <c r="A12" s="776"/>
      <c r="B12" s="138" t="s">
        <v>517</v>
      </c>
      <c r="C12" s="772">
        <f>+C11</f>
        <v>5200</v>
      </c>
      <c r="D12" s="772" t="s">
        <v>199</v>
      </c>
      <c r="E12" s="772" t="s">
        <v>199</v>
      </c>
      <c r="F12" s="770">
        <f>+F11</f>
        <v>5408</v>
      </c>
      <c r="G12" s="772" t="s">
        <v>199</v>
      </c>
      <c r="H12" s="777" t="s">
        <v>199</v>
      </c>
      <c r="I12" s="137"/>
    </row>
    <row r="13" spans="1:19" ht="13.5" thickBot="1">
      <c r="A13" s="778"/>
      <c r="B13" s="317" t="s">
        <v>271</v>
      </c>
      <c r="C13" s="405">
        <v>3050</v>
      </c>
      <c r="D13" s="405" t="s">
        <v>199</v>
      </c>
      <c r="E13" s="405" t="s">
        <v>199</v>
      </c>
      <c r="F13" s="771">
        <f>+C13*1.04</f>
        <v>3172</v>
      </c>
      <c r="G13" s="405" t="s">
        <v>199</v>
      </c>
      <c r="H13" s="779" t="s">
        <v>199</v>
      </c>
    </row>
    <row r="14" spans="1:19" ht="13.5" thickBot="1">
      <c r="A14" s="396"/>
      <c r="B14" s="3"/>
      <c r="C14" s="3"/>
      <c r="D14" s="3"/>
      <c r="E14" s="3"/>
      <c r="F14" s="3"/>
      <c r="G14" s="3"/>
      <c r="H14" s="102"/>
      <c r="L14" s="359"/>
      <c r="M14" s="359"/>
      <c r="N14" s="359"/>
      <c r="O14" s="359"/>
      <c r="P14" s="359"/>
      <c r="Q14" s="359"/>
      <c r="R14" s="359"/>
      <c r="S14" s="359"/>
    </row>
    <row r="15" spans="1:19" ht="12.75" customHeight="1">
      <c r="A15" s="506"/>
      <c r="B15" s="506"/>
      <c r="C15" s="506"/>
      <c r="D15" s="506"/>
      <c r="E15" s="506"/>
      <c r="F15" s="506"/>
      <c r="G15" s="506"/>
      <c r="H15" s="506"/>
      <c r="I15" s="506"/>
      <c r="N15" s="137"/>
      <c r="O15" s="137"/>
      <c r="P15" s="137"/>
      <c r="Q15" s="137"/>
      <c r="R15" s="137"/>
      <c r="S15" s="137"/>
    </row>
    <row r="16" spans="1:19" ht="12.4" customHeight="1">
      <c r="A16" s="506"/>
      <c r="B16" s="506"/>
      <c r="C16" s="506"/>
      <c r="D16" s="506"/>
      <c r="E16" s="506"/>
      <c r="F16" s="506"/>
      <c r="G16" s="506"/>
      <c r="H16" s="506"/>
      <c r="I16" s="506"/>
      <c r="L16" s="35"/>
      <c r="N16" s="137"/>
      <c r="O16" s="137"/>
      <c r="P16" s="137"/>
      <c r="Q16" s="137"/>
      <c r="R16" s="137"/>
      <c r="S16" s="137"/>
    </row>
    <row r="17" spans="1:19" ht="29.25" customHeight="1">
      <c r="A17" s="507"/>
      <c r="B17" s="507"/>
      <c r="C17" s="507"/>
      <c r="D17" s="507"/>
      <c r="E17" s="507"/>
      <c r="F17" s="507"/>
      <c r="G17" s="507"/>
      <c r="H17" s="507"/>
      <c r="I17" s="507"/>
      <c r="N17" s="137"/>
      <c r="O17" s="137"/>
      <c r="P17" s="137"/>
      <c r="Q17" s="137"/>
      <c r="R17" s="137"/>
      <c r="S17" s="137"/>
    </row>
    <row r="18" spans="1:19">
      <c r="N18" s="137"/>
      <c r="O18" s="137"/>
      <c r="P18" s="137"/>
      <c r="Q18" s="137"/>
      <c r="R18" s="137"/>
      <c r="S18" s="137"/>
    </row>
    <row r="19" spans="1:19">
      <c r="L19" s="35"/>
      <c r="M19" s="35"/>
      <c r="N19" s="160"/>
      <c r="O19" s="160"/>
      <c r="P19" s="160"/>
      <c r="Q19" s="160"/>
      <c r="R19" s="160"/>
      <c r="S19" s="160"/>
    </row>
    <row r="20" spans="1:19">
      <c r="L20" s="35"/>
      <c r="M20" s="35"/>
      <c r="N20" s="160"/>
      <c r="O20" s="160"/>
      <c r="P20" s="160"/>
      <c r="Q20" s="160"/>
      <c r="R20" s="160"/>
      <c r="S20" s="160"/>
    </row>
  </sheetData>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0"/>
  <sheetViews>
    <sheetView zoomScaleNormal="100" workbookViewId="0">
      <selection activeCell="H1" sqref="H1:J1"/>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c r="A1" s="977" t="s">
        <v>803</v>
      </c>
      <c r="B1" s="978"/>
      <c r="C1" s="978"/>
      <c r="D1" s="978"/>
      <c r="E1" s="978"/>
      <c r="F1" s="978"/>
      <c r="G1" s="978"/>
      <c r="H1" s="975" t="s">
        <v>80</v>
      </c>
      <c r="I1" s="975"/>
      <c r="J1" s="976"/>
    </row>
    <row r="2" spans="1:10" s="504" customFormat="1" ht="20.25">
      <c r="A2" s="517"/>
      <c r="B2" s="517"/>
      <c r="C2" s="265"/>
      <c r="D2" s="518"/>
      <c r="E2" s="518"/>
      <c r="F2" s="518"/>
    </row>
    <row r="3" spans="1:10" ht="12.75" customHeight="1" thickBot="1">
      <c r="B3" t="s">
        <v>439</v>
      </c>
    </row>
    <row r="4" spans="1:10" ht="13.5" thickBot="1">
      <c r="A4" s="962" t="s">
        <v>935</v>
      </c>
      <c r="B4" s="1005"/>
      <c r="C4" s="1005"/>
      <c r="D4" s="1005"/>
      <c r="E4" s="1005"/>
      <c r="F4" s="1005"/>
      <c r="G4" s="1005"/>
      <c r="H4" s="1005"/>
      <c r="I4" s="1005"/>
      <c r="J4" s="1006"/>
    </row>
    <row r="5" spans="1:10">
      <c r="A5" s="776"/>
      <c r="B5" s="138"/>
      <c r="C5" s="138"/>
      <c r="D5" s="297"/>
      <c r="E5" s="297"/>
      <c r="F5" s="138"/>
      <c r="G5" s="138"/>
      <c r="H5" s="138"/>
      <c r="I5" s="138"/>
      <c r="J5" s="536"/>
    </row>
    <row r="6" spans="1:10">
      <c r="A6" s="782"/>
      <c r="B6" s="298" t="s">
        <v>42</v>
      </c>
      <c r="C6" s="1008" t="s">
        <v>44</v>
      </c>
      <c r="D6" s="1008"/>
      <c r="E6" s="1008"/>
      <c r="F6" s="1009"/>
      <c r="G6" s="1007" t="s">
        <v>43</v>
      </c>
      <c r="H6" s="1008"/>
      <c r="I6" s="1008"/>
      <c r="J6" s="1042"/>
    </row>
    <row r="7" spans="1:10" ht="25.5">
      <c r="A7" s="783" t="s">
        <v>149</v>
      </c>
      <c r="B7" s="297" t="s">
        <v>265</v>
      </c>
      <c r="C7" s="300" t="s">
        <v>192</v>
      </c>
      <c r="D7" s="300" t="s">
        <v>150</v>
      </c>
      <c r="E7" s="300" t="s">
        <v>193</v>
      </c>
      <c r="F7" s="300" t="s">
        <v>194</v>
      </c>
      <c r="G7" s="301" t="s">
        <v>192</v>
      </c>
      <c r="H7" s="300" t="s">
        <v>150</v>
      </c>
      <c r="I7" s="300" t="s">
        <v>193</v>
      </c>
      <c r="J7" s="784" t="s">
        <v>194</v>
      </c>
    </row>
    <row r="8" spans="1:10">
      <c r="A8" s="785" t="s">
        <v>151</v>
      </c>
      <c r="B8" s="302"/>
      <c r="C8" s="475" t="s">
        <v>267</v>
      </c>
      <c r="D8" s="780" t="s">
        <v>280</v>
      </c>
      <c r="E8" s="780" t="s">
        <v>268</v>
      </c>
      <c r="F8" s="780" t="s">
        <v>268</v>
      </c>
      <c r="G8" s="781" t="s">
        <v>267</v>
      </c>
      <c r="H8" s="780" t="s">
        <v>280</v>
      </c>
      <c r="I8" s="780" t="s">
        <v>268</v>
      </c>
      <c r="J8" s="786" t="s">
        <v>268</v>
      </c>
    </row>
    <row r="9" spans="1:10">
      <c r="A9" s="787">
        <v>3009</v>
      </c>
      <c r="B9" s="372" t="s">
        <v>256</v>
      </c>
      <c r="C9" s="303">
        <v>51150</v>
      </c>
      <c r="D9" s="303">
        <v>12270</v>
      </c>
      <c r="E9" s="303">
        <v>6380</v>
      </c>
      <c r="F9" s="303">
        <v>8400</v>
      </c>
      <c r="G9" s="304">
        <v>48710</v>
      </c>
      <c r="H9" s="303">
        <v>11690</v>
      </c>
      <c r="I9" s="303">
        <v>5800</v>
      </c>
      <c r="J9" s="788">
        <v>8240</v>
      </c>
    </row>
    <row r="10" spans="1:10">
      <c r="A10" s="787">
        <v>3003</v>
      </c>
      <c r="B10" s="372" t="s">
        <v>230</v>
      </c>
      <c r="C10" s="303">
        <f>C9</f>
        <v>51150</v>
      </c>
      <c r="D10" s="478" t="s">
        <v>199</v>
      </c>
      <c r="E10" s="303">
        <f>E9</f>
        <v>6380</v>
      </c>
      <c r="F10" s="303">
        <v>8400</v>
      </c>
      <c r="G10" s="304">
        <v>48710</v>
      </c>
      <c r="H10" s="478" t="s">
        <v>199</v>
      </c>
      <c r="I10" s="303">
        <v>5800</v>
      </c>
      <c r="J10" s="788">
        <v>8240</v>
      </c>
    </row>
    <row r="11" spans="1:10">
      <c r="A11" s="787">
        <v>3017</v>
      </c>
      <c r="B11" s="372" t="s">
        <v>31</v>
      </c>
      <c r="C11" s="303">
        <v>61030</v>
      </c>
      <c r="D11" s="303">
        <v>8780</v>
      </c>
      <c r="E11" s="303">
        <v>8170</v>
      </c>
      <c r="F11" s="303">
        <v>8400</v>
      </c>
      <c r="G11" s="304">
        <v>58120</v>
      </c>
      <c r="H11" s="303">
        <v>8360</v>
      </c>
      <c r="I11" s="303">
        <v>7430</v>
      </c>
      <c r="J11" s="788">
        <v>8240</v>
      </c>
    </row>
    <row r="12" spans="1:10">
      <c r="A12" s="787">
        <v>3046</v>
      </c>
      <c r="B12" s="372" t="s">
        <v>32</v>
      </c>
      <c r="C12" s="303">
        <v>43230</v>
      </c>
      <c r="D12" s="303">
        <f>D11</f>
        <v>8780</v>
      </c>
      <c r="E12" s="303">
        <f>E11</f>
        <v>8170</v>
      </c>
      <c r="F12" s="303">
        <v>8400</v>
      </c>
      <c r="G12" s="304">
        <v>41170</v>
      </c>
      <c r="H12" s="303">
        <v>8360</v>
      </c>
      <c r="I12" s="303">
        <v>7430</v>
      </c>
      <c r="J12" s="788">
        <v>8240</v>
      </c>
    </row>
    <row r="13" spans="1:10">
      <c r="A13" s="787"/>
      <c r="B13" s="372" t="s">
        <v>438</v>
      </c>
      <c r="C13" s="303">
        <v>56430</v>
      </c>
      <c r="D13" s="303">
        <f>D12</f>
        <v>8780</v>
      </c>
      <c r="E13" s="303">
        <f>E12</f>
        <v>8170</v>
      </c>
      <c r="F13" s="303">
        <v>8400</v>
      </c>
      <c r="G13" s="304">
        <v>53740</v>
      </c>
      <c r="H13" s="303">
        <v>8360</v>
      </c>
      <c r="I13" s="303">
        <v>7430</v>
      </c>
      <c r="J13" s="788">
        <v>8240</v>
      </c>
    </row>
    <row r="14" spans="1:10">
      <c r="A14" s="787">
        <v>3021</v>
      </c>
      <c r="B14" s="372" t="s">
        <v>195</v>
      </c>
      <c r="C14" s="303">
        <v>79890</v>
      </c>
      <c r="D14" s="303">
        <v>19140</v>
      </c>
      <c r="E14" s="303">
        <v>10340</v>
      </c>
      <c r="F14" s="303">
        <v>8400</v>
      </c>
      <c r="G14" s="304">
        <v>76090</v>
      </c>
      <c r="H14" s="303">
        <v>18230</v>
      </c>
      <c r="I14" s="303">
        <v>9400</v>
      </c>
      <c r="J14" s="788">
        <v>8240</v>
      </c>
    </row>
    <row r="15" spans="1:10">
      <c r="A15" s="787">
        <v>3079</v>
      </c>
      <c r="B15" s="372" t="s">
        <v>33</v>
      </c>
      <c r="C15" s="303">
        <v>39360</v>
      </c>
      <c r="D15" s="303">
        <f>D9</f>
        <v>12270</v>
      </c>
      <c r="E15" s="303">
        <v>7410</v>
      </c>
      <c r="F15" s="303">
        <v>8400</v>
      </c>
      <c r="G15" s="304">
        <v>37490</v>
      </c>
      <c r="H15" s="303">
        <v>11690</v>
      </c>
      <c r="I15" s="303">
        <v>6740</v>
      </c>
      <c r="J15" s="788">
        <v>8240</v>
      </c>
    </row>
    <row r="16" spans="1:10">
      <c r="A16" s="787">
        <v>3028</v>
      </c>
      <c r="B16" s="372" t="s">
        <v>27</v>
      </c>
      <c r="C16" s="303">
        <f t="shared" ref="C16:E16" si="0">C9</f>
        <v>51150</v>
      </c>
      <c r="D16" s="303">
        <f t="shared" si="0"/>
        <v>12270</v>
      </c>
      <c r="E16" s="303">
        <f t="shared" si="0"/>
        <v>6380</v>
      </c>
      <c r="F16" s="303">
        <v>8400</v>
      </c>
      <c r="G16" s="304">
        <v>48710</v>
      </c>
      <c r="H16" s="303">
        <v>11690</v>
      </c>
      <c r="I16" s="303">
        <v>5800</v>
      </c>
      <c r="J16" s="788">
        <v>8240</v>
      </c>
    </row>
    <row r="17" spans="1:10" ht="13.5" customHeight="1">
      <c r="A17" s="787">
        <v>3001</v>
      </c>
      <c r="B17" s="372" t="s">
        <v>30</v>
      </c>
      <c r="C17" s="303">
        <v>69700</v>
      </c>
      <c r="D17" s="478" t="s">
        <v>199</v>
      </c>
      <c r="E17" s="303">
        <v>12650</v>
      </c>
      <c r="F17" s="303">
        <v>8400</v>
      </c>
      <c r="G17" s="304">
        <v>66380</v>
      </c>
      <c r="H17" s="478" t="s">
        <v>199</v>
      </c>
      <c r="I17" s="303">
        <v>11500</v>
      </c>
      <c r="J17" s="788">
        <v>8240</v>
      </c>
    </row>
    <row r="18" spans="1:10">
      <c r="A18" s="787">
        <v>3001</v>
      </c>
      <c r="B18" s="372" t="s">
        <v>334</v>
      </c>
      <c r="C18" s="303">
        <v>62420</v>
      </c>
      <c r="D18" s="478" t="s">
        <v>199</v>
      </c>
      <c r="E18" s="303">
        <f>E17</f>
        <v>12650</v>
      </c>
      <c r="F18" s="303">
        <v>8400</v>
      </c>
      <c r="G18" s="304">
        <v>59450</v>
      </c>
      <c r="H18" s="478" t="s">
        <v>199</v>
      </c>
      <c r="I18" s="303">
        <v>11500</v>
      </c>
      <c r="J18" s="788">
        <v>8240</v>
      </c>
    </row>
    <row r="19" spans="1:10" ht="12.75" customHeight="1">
      <c r="A19" s="751"/>
      <c r="B19" s="265"/>
      <c r="C19" s="480"/>
      <c r="D19" s="480"/>
      <c r="E19" s="480"/>
      <c r="F19" s="480"/>
      <c r="G19" s="480"/>
      <c r="H19" s="480"/>
      <c r="I19" s="34"/>
      <c r="J19" s="789"/>
    </row>
    <row r="20" spans="1:10" ht="26.25" customHeight="1">
      <c r="A20" s="790"/>
      <c r="B20" s="372" t="s">
        <v>302</v>
      </c>
      <c r="C20" s="372"/>
      <c r="D20" s="372"/>
      <c r="E20" s="372"/>
      <c r="F20" s="303">
        <v>448170</v>
      </c>
      <c r="G20" s="305"/>
      <c r="H20" s="305"/>
      <c r="I20" s="305"/>
      <c r="J20" s="791"/>
    </row>
    <row r="21" spans="1:10">
      <c r="A21" s="792"/>
      <c r="B21" s="793" t="s">
        <v>564</v>
      </c>
      <c r="C21" s="138"/>
      <c r="D21" s="138"/>
      <c r="E21" s="138"/>
      <c r="F21" s="306"/>
      <c r="G21" s="138"/>
      <c r="H21" s="305"/>
      <c r="I21" s="305"/>
      <c r="J21" s="791"/>
    </row>
    <row r="22" spans="1:10" ht="12.75" customHeight="1">
      <c r="A22" s="790"/>
      <c r="B22" s="1040" t="s">
        <v>565</v>
      </c>
      <c r="C22" s="1041"/>
      <c r="D22" s="138"/>
      <c r="E22" s="138"/>
      <c r="F22" s="306"/>
      <c r="G22" s="138"/>
      <c r="H22" s="307"/>
      <c r="I22" s="307"/>
      <c r="J22" s="791"/>
    </row>
    <row r="23" spans="1:10">
      <c r="A23" s="790"/>
      <c r="B23" s="308" t="s">
        <v>257</v>
      </c>
      <c r="C23" s="309">
        <v>10340</v>
      </c>
      <c r="D23" s="8"/>
      <c r="E23" s="8"/>
      <c r="F23" s="8"/>
      <c r="G23" s="8"/>
      <c r="H23" s="307"/>
      <c r="I23" s="307"/>
      <c r="J23" s="791"/>
    </row>
    <row r="24" spans="1:10">
      <c r="A24" s="790"/>
      <c r="B24" s="308" t="s">
        <v>258</v>
      </c>
      <c r="C24" s="309">
        <f>C23</f>
        <v>10340</v>
      </c>
      <c r="D24" s="138"/>
      <c r="E24" s="8"/>
      <c r="F24" s="8"/>
      <c r="G24" s="8"/>
      <c r="H24" s="307"/>
      <c r="I24" s="307"/>
      <c r="J24" s="791"/>
    </row>
    <row r="25" spans="1:10">
      <c r="A25" s="790"/>
      <c r="B25" s="308" t="s">
        <v>259</v>
      </c>
      <c r="C25" s="309">
        <f>C23</f>
        <v>10340</v>
      </c>
      <c r="D25" s="138"/>
      <c r="E25" s="8"/>
      <c r="F25" s="8"/>
      <c r="G25" s="8"/>
      <c r="H25" s="307"/>
      <c r="I25" s="307"/>
      <c r="J25" s="791"/>
    </row>
    <row r="26" spans="1:10">
      <c r="A26" s="790"/>
      <c r="B26" s="373" t="s">
        <v>345</v>
      </c>
      <c r="C26" s="309">
        <f>C23</f>
        <v>10340</v>
      </c>
      <c r="D26" s="138"/>
      <c r="E26" s="8"/>
      <c r="F26" s="8"/>
      <c r="G26" s="8"/>
      <c r="H26" s="482"/>
      <c r="I26" s="307"/>
      <c r="J26" s="791"/>
    </row>
    <row r="27" spans="1:10">
      <c r="A27" s="790"/>
      <c r="B27" s="374" t="s">
        <v>408</v>
      </c>
      <c r="C27" s="309">
        <f>C23</f>
        <v>10340</v>
      </c>
      <c r="D27" s="138"/>
      <c r="E27" s="8"/>
      <c r="F27" s="8"/>
      <c r="G27" s="8"/>
      <c r="H27" s="307"/>
      <c r="I27" s="307"/>
      <c r="J27" s="791"/>
    </row>
    <row r="28" spans="1:10">
      <c r="A28" s="790"/>
      <c r="B28" s="310" t="s">
        <v>260</v>
      </c>
      <c r="C28" s="311">
        <f>C23</f>
        <v>10340</v>
      </c>
      <c r="D28" s="8"/>
      <c r="E28" s="8"/>
      <c r="F28" s="8"/>
      <c r="G28" s="8"/>
      <c r="H28" s="307"/>
      <c r="I28" s="307"/>
      <c r="J28" s="791"/>
    </row>
    <row r="29" spans="1:10">
      <c r="A29" s="790"/>
      <c r="B29" s="312"/>
      <c r="C29" s="8"/>
      <c r="D29" s="8"/>
      <c r="E29" s="8"/>
      <c r="F29" s="8"/>
      <c r="G29" s="8"/>
      <c r="H29" s="307"/>
      <c r="I29" s="307"/>
      <c r="J29" s="791"/>
    </row>
    <row r="30" spans="1:10">
      <c r="A30" s="794"/>
      <c r="B30" s="795" t="s">
        <v>439</v>
      </c>
      <c r="C30" s="795"/>
      <c r="D30" s="795"/>
      <c r="E30" s="795"/>
      <c r="F30" s="795"/>
      <c r="G30" s="795"/>
      <c r="H30" s="795"/>
      <c r="I30" s="795"/>
      <c r="J30" s="796"/>
    </row>
    <row r="31" spans="1:10">
      <c r="A31" s="794"/>
      <c r="B31" s="795" t="s">
        <v>299</v>
      </c>
      <c r="C31" s="795" t="s">
        <v>300</v>
      </c>
      <c r="D31" s="795"/>
      <c r="E31" s="795"/>
      <c r="F31" s="795"/>
      <c r="G31" s="795"/>
      <c r="H31" s="795"/>
      <c r="I31" s="795"/>
      <c r="J31" s="796"/>
    </row>
    <row r="32" spans="1:10">
      <c r="A32" s="794"/>
      <c r="B32" s="795"/>
      <c r="C32" s="795"/>
      <c r="D32" s="795"/>
      <c r="E32" s="795"/>
      <c r="F32" s="795"/>
      <c r="G32" s="795"/>
      <c r="H32" s="795"/>
      <c r="I32" s="795"/>
      <c r="J32" s="796"/>
    </row>
    <row r="33" spans="1:10">
      <c r="A33" s="794"/>
      <c r="B33" s="795"/>
      <c r="C33" s="795"/>
      <c r="D33" s="795"/>
      <c r="E33" s="795"/>
      <c r="F33" s="795"/>
      <c r="G33" s="795"/>
      <c r="H33" s="795"/>
      <c r="I33" s="795"/>
      <c r="J33" s="796"/>
    </row>
    <row r="34" spans="1:10">
      <c r="A34" s="794"/>
      <c r="B34" s="795" t="s">
        <v>47</v>
      </c>
      <c r="C34" s="173">
        <v>922370</v>
      </c>
      <c r="D34" s="795" t="s">
        <v>403</v>
      </c>
      <c r="E34" s="795"/>
      <c r="F34" s="795"/>
      <c r="G34" s="795"/>
      <c r="H34" s="795"/>
      <c r="I34" s="795"/>
      <c r="J34" s="796"/>
    </row>
    <row r="35" spans="1:10">
      <c r="A35" s="794"/>
      <c r="B35" s="795" t="s">
        <v>222</v>
      </c>
      <c r="C35" s="173">
        <v>922370</v>
      </c>
      <c r="D35" s="795" t="s">
        <v>403</v>
      </c>
      <c r="E35" s="795"/>
      <c r="F35" s="795"/>
      <c r="G35" s="795"/>
      <c r="H35" s="795"/>
      <c r="I35" s="795"/>
      <c r="J35" s="796"/>
    </row>
    <row r="36" spans="1:10">
      <c r="A36" s="794"/>
      <c r="B36" s="795" t="s">
        <v>223</v>
      </c>
      <c r="C36" s="173">
        <v>230590</v>
      </c>
      <c r="D36" s="795" t="s">
        <v>403</v>
      </c>
      <c r="E36" s="795"/>
      <c r="F36" s="795"/>
      <c r="G36" s="795"/>
      <c r="H36" s="795"/>
      <c r="I36" s="795"/>
      <c r="J36" s="796"/>
    </row>
    <row r="37" spans="1:10">
      <c r="A37" s="794"/>
      <c r="B37" s="795" t="s">
        <v>301</v>
      </c>
      <c r="C37" s="173">
        <v>276710</v>
      </c>
      <c r="D37" s="795" t="s">
        <v>403</v>
      </c>
      <c r="E37" s="795"/>
      <c r="F37" s="795"/>
      <c r="G37" s="795"/>
      <c r="H37" s="795"/>
      <c r="I37" s="795"/>
      <c r="J37" s="796"/>
    </row>
    <row r="38" spans="1:10">
      <c r="A38" s="794"/>
      <c r="B38" s="795"/>
      <c r="C38" s="795"/>
      <c r="D38" s="795"/>
      <c r="E38" s="795"/>
      <c r="F38" s="795"/>
      <c r="G38" s="795"/>
      <c r="H38" s="795"/>
      <c r="I38" s="795"/>
      <c r="J38" s="796"/>
    </row>
    <row r="39" spans="1:10">
      <c r="A39" s="794"/>
      <c r="B39" s="797" t="s">
        <v>566</v>
      </c>
      <c r="C39" s="795"/>
      <c r="D39" s="795"/>
      <c r="E39" s="795"/>
      <c r="F39" s="795"/>
      <c r="G39" s="795"/>
      <c r="H39" s="795"/>
      <c r="I39" s="795"/>
      <c r="J39" s="796"/>
    </row>
    <row r="40" spans="1:10" ht="13.5" thickBot="1">
      <c r="A40" s="396"/>
      <c r="B40" s="3"/>
      <c r="C40" s="3"/>
      <c r="D40" s="3"/>
      <c r="E40" s="3"/>
      <c r="F40" s="3"/>
      <c r="G40" s="3"/>
      <c r="H40" s="3"/>
      <c r="I40" s="3"/>
      <c r="J40" s="102"/>
    </row>
  </sheetData>
  <mergeCells count="6">
    <mergeCell ref="B22:C22"/>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8"/>
  <sheetViews>
    <sheetView zoomScaleNormal="100" workbookViewId="0">
      <selection activeCell="D1" sqref="D1:F1"/>
    </sheetView>
  </sheetViews>
  <sheetFormatPr defaultRowHeight="12.75"/>
  <cols>
    <col min="1" max="1" width="40.7109375" customWidth="1"/>
    <col min="2" max="2" width="16.7109375" customWidth="1"/>
    <col min="3" max="3" width="18.7109375" customWidth="1"/>
  </cols>
  <sheetData>
    <row r="1" spans="1:10" ht="21" thickBot="1">
      <c r="A1" s="977" t="s">
        <v>803</v>
      </c>
      <c r="B1" s="978"/>
      <c r="C1" s="978"/>
      <c r="D1" s="975" t="s">
        <v>80</v>
      </c>
      <c r="E1" s="975"/>
      <c r="F1" s="976"/>
      <c r="G1" s="1"/>
      <c r="H1" s="1"/>
      <c r="I1" s="1"/>
      <c r="J1" s="1"/>
    </row>
    <row r="2" spans="1:10" s="504" customFormat="1" ht="20.25">
      <c r="A2" s="517"/>
      <c r="B2" s="517"/>
      <c r="C2" s="265"/>
      <c r="D2" s="518"/>
      <c r="E2" s="518"/>
      <c r="F2" s="518"/>
    </row>
    <row r="3" spans="1:10" ht="12.75" customHeight="1" thickBot="1"/>
    <row r="4" spans="1:10" ht="13.5" thickBot="1">
      <c r="A4" s="1043" t="s">
        <v>936</v>
      </c>
      <c r="B4" s="1044"/>
      <c r="C4" s="1044"/>
      <c r="D4" s="1044"/>
      <c r="E4" s="1044"/>
      <c r="F4" s="1045"/>
      <c r="G4" s="210"/>
      <c r="H4" s="210"/>
    </row>
    <row r="5" spans="1:10">
      <c r="A5" s="776"/>
      <c r="B5" s="138"/>
      <c r="C5" s="138"/>
      <c r="D5" s="265"/>
      <c r="E5" s="265"/>
      <c r="F5" s="24"/>
      <c r="G5" s="210"/>
      <c r="H5" s="210"/>
    </row>
    <row r="6" spans="1:10">
      <c r="A6" s="776"/>
      <c r="B6" s="138" t="s">
        <v>145</v>
      </c>
      <c r="C6" s="138" t="s">
        <v>146</v>
      </c>
      <c r="D6" s="265"/>
      <c r="E6" s="265"/>
      <c r="F6" s="24"/>
      <c r="G6" s="210"/>
      <c r="H6" s="210"/>
    </row>
    <row r="7" spans="1:10">
      <c r="A7" s="776" t="s">
        <v>147</v>
      </c>
      <c r="B7" s="772">
        <v>37910</v>
      </c>
      <c r="C7" s="772">
        <v>17920</v>
      </c>
      <c r="D7" s="265"/>
      <c r="E7" s="265"/>
      <c r="F7" s="24"/>
      <c r="G7" s="210"/>
      <c r="H7" s="210"/>
    </row>
    <row r="8" spans="1:10" ht="13.5" thickBot="1">
      <c r="A8" s="396"/>
      <c r="B8" s="3"/>
      <c r="C8" s="3"/>
      <c r="D8" s="3"/>
      <c r="E8" s="3"/>
      <c r="F8" s="102"/>
    </row>
  </sheetData>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G1" sqref="G1:I1"/>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77" t="s">
        <v>803</v>
      </c>
      <c r="B1" s="978"/>
      <c r="C1" s="978"/>
      <c r="D1" s="978"/>
      <c r="E1" s="978"/>
      <c r="F1" s="978"/>
      <c r="G1" s="975" t="s">
        <v>80</v>
      </c>
      <c r="H1" s="975"/>
      <c r="I1" s="976"/>
      <c r="J1" s="1"/>
    </row>
    <row r="3" spans="1:10" s="504" customFormat="1" ht="13.5" thickBot="1"/>
    <row r="4" spans="1:10" ht="13.5" thickBot="1">
      <c r="A4" s="1046" t="s">
        <v>937</v>
      </c>
      <c r="B4" s="1047"/>
      <c r="C4" s="1047"/>
      <c r="D4" s="1047"/>
      <c r="E4" s="1047"/>
      <c r="F4" s="1047"/>
      <c r="G4" s="1047"/>
      <c r="H4" s="1047"/>
      <c r="I4" s="1048"/>
    </row>
    <row r="5" spans="1:10">
      <c r="A5" s="550"/>
      <c r="B5" s="182"/>
      <c r="C5" s="182"/>
      <c r="D5" s="182"/>
      <c r="E5" s="182"/>
      <c r="F5" s="182"/>
      <c r="G5" s="182"/>
      <c r="H5" s="182"/>
      <c r="I5" s="510"/>
    </row>
    <row r="6" spans="1:10">
      <c r="A6" s="550"/>
      <c r="B6" s="182" t="s">
        <v>42</v>
      </c>
      <c r="C6" s="182" t="s">
        <v>43</v>
      </c>
      <c r="D6" s="182"/>
      <c r="E6" s="182" t="s">
        <v>44</v>
      </c>
      <c r="F6" s="182"/>
      <c r="G6" s="182"/>
      <c r="H6" s="182"/>
      <c r="I6" s="510"/>
    </row>
    <row r="7" spans="1:10">
      <c r="A7" s="550"/>
      <c r="B7" s="182" t="s">
        <v>265</v>
      </c>
      <c r="C7" s="182"/>
      <c r="D7" s="182"/>
      <c r="E7" s="182"/>
      <c r="F7" s="182"/>
      <c r="G7" s="182"/>
      <c r="H7" s="182"/>
      <c r="I7" s="510"/>
    </row>
    <row r="8" spans="1:10">
      <c r="A8" s="550"/>
      <c r="B8" s="182"/>
      <c r="C8" s="182"/>
      <c r="D8" s="182"/>
      <c r="E8" s="240"/>
      <c r="F8" s="182"/>
      <c r="G8" s="182"/>
      <c r="H8" s="182"/>
      <c r="I8" s="510"/>
    </row>
    <row r="9" spans="1:10">
      <c r="A9" s="550"/>
      <c r="B9" s="182" t="s">
        <v>442</v>
      </c>
      <c r="C9" s="798">
        <v>41190</v>
      </c>
      <c r="D9" s="182"/>
      <c r="E9" s="799">
        <f>C9*1.11</f>
        <v>45720.9</v>
      </c>
      <c r="F9" s="800"/>
      <c r="G9" s="182"/>
      <c r="H9" s="182"/>
      <c r="I9" s="510"/>
    </row>
    <row r="10" spans="1:10">
      <c r="A10" s="550"/>
      <c r="B10" s="182" t="s">
        <v>441</v>
      </c>
      <c r="C10" s="798">
        <v>21630</v>
      </c>
      <c r="D10" s="182"/>
      <c r="E10" s="799">
        <f>C10*1.11</f>
        <v>24009.300000000003</v>
      </c>
      <c r="F10" s="800"/>
      <c r="G10" s="182"/>
      <c r="H10" s="182"/>
      <c r="I10" s="510"/>
    </row>
    <row r="11" spans="1:10" ht="13.5" thickBot="1">
      <c r="A11" s="572"/>
      <c r="B11" s="238"/>
      <c r="C11" s="238"/>
      <c r="D11" s="238"/>
      <c r="E11" s="239"/>
      <c r="F11" s="238"/>
      <c r="G11" s="238"/>
      <c r="H11" s="238"/>
      <c r="I11" s="571"/>
    </row>
    <row r="12" spans="1:10" s="504" customFormat="1">
      <c r="A12" s="182"/>
      <c r="B12" s="182"/>
      <c r="C12" s="182"/>
      <c r="D12" s="182"/>
      <c r="E12" s="240"/>
      <c r="F12" s="182"/>
      <c r="G12" s="182"/>
      <c r="H12" s="182"/>
      <c r="I12" s="182"/>
    </row>
    <row r="13" spans="1:10" ht="13.5" thickBot="1">
      <c r="A13" s="182"/>
      <c r="B13" s="182"/>
      <c r="C13" s="182"/>
      <c r="D13" s="182"/>
      <c r="E13" s="240"/>
      <c r="F13" s="182"/>
      <c r="G13" s="182"/>
      <c r="H13" s="182"/>
      <c r="I13" s="182"/>
    </row>
    <row r="14" spans="1:10" ht="13.5" thickBot="1">
      <c r="A14" s="1046" t="s">
        <v>938</v>
      </c>
      <c r="B14" s="1047"/>
      <c r="C14" s="1047"/>
      <c r="D14" s="1047"/>
      <c r="E14" s="1047"/>
      <c r="F14" s="1047"/>
      <c r="G14" s="1047"/>
      <c r="H14" s="1047"/>
      <c r="I14" s="1048"/>
    </row>
    <row r="15" spans="1:10">
      <c r="A15" s="550"/>
      <c r="B15" s="182"/>
      <c r="C15" s="182"/>
      <c r="D15" s="182"/>
      <c r="E15" s="182"/>
      <c r="F15" s="182"/>
      <c r="G15" s="182"/>
      <c r="H15" s="182"/>
      <c r="I15" s="510"/>
    </row>
    <row r="16" spans="1:10">
      <c r="A16" s="550"/>
      <c r="B16" s="200" t="s">
        <v>440</v>
      </c>
      <c r="C16" s="200"/>
      <c r="D16" s="182"/>
      <c r="E16" s="182"/>
      <c r="F16" s="182"/>
      <c r="G16" s="182"/>
      <c r="H16" s="182"/>
      <c r="I16" s="510"/>
    </row>
    <row r="17" spans="1:9">
      <c r="A17" s="550"/>
      <c r="B17" s="182" t="s">
        <v>506</v>
      </c>
      <c r="C17" s="799">
        <v>400000</v>
      </c>
      <c r="D17" s="182"/>
      <c r="E17" s="182"/>
      <c r="F17" s="182"/>
      <c r="G17" s="182"/>
      <c r="H17" s="182"/>
      <c r="I17" s="510"/>
    </row>
    <row r="18" spans="1:9">
      <c r="A18" s="550"/>
      <c r="B18" s="182" t="s">
        <v>507</v>
      </c>
      <c r="C18" s="799">
        <v>400000</v>
      </c>
      <c r="D18" s="182"/>
      <c r="E18" s="182"/>
      <c r="F18" s="182"/>
      <c r="G18" s="182"/>
      <c r="H18" s="182"/>
      <c r="I18" s="510"/>
    </row>
    <row r="19" spans="1:9">
      <c r="A19" s="550"/>
      <c r="B19" s="182" t="s">
        <v>508</v>
      </c>
      <c r="C19" s="799">
        <v>400000</v>
      </c>
      <c r="D19" s="182"/>
      <c r="E19" s="182"/>
      <c r="F19" s="182"/>
      <c r="G19" s="182"/>
      <c r="H19" s="182"/>
      <c r="I19" s="510"/>
    </row>
    <row r="20" spans="1:9">
      <c r="A20" s="550"/>
      <c r="B20" s="182" t="s">
        <v>509</v>
      </c>
      <c r="C20" s="799">
        <v>400000</v>
      </c>
      <c r="D20" s="182"/>
      <c r="E20" s="182"/>
      <c r="F20" s="182"/>
      <c r="G20" s="182"/>
      <c r="H20" s="182"/>
      <c r="I20" s="510"/>
    </row>
    <row r="21" spans="1:9">
      <c r="A21" s="550"/>
      <c r="B21" s="182" t="s">
        <v>510</v>
      </c>
      <c r="C21" s="799">
        <v>400000</v>
      </c>
      <c r="D21" s="182"/>
      <c r="E21" s="182"/>
      <c r="F21" s="182"/>
      <c r="G21" s="182"/>
      <c r="H21" s="182"/>
      <c r="I21" s="510"/>
    </row>
    <row r="22" spans="1:9">
      <c r="A22" s="550"/>
      <c r="B22" s="182" t="s">
        <v>511</v>
      </c>
      <c r="C22" s="799">
        <v>400000</v>
      </c>
      <c r="D22" s="182"/>
      <c r="E22" s="182"/>
      <c r="F22" s="182"/>
      <c r="G22" s="182"/>
      <c r="H22" s="182"/>
      <c r="I22" s="510"/>
    </row>
    <row r="23" spans="1:9">
      <c r="A23" s="550"/>
      <c r="B23" s="182" t="s">
        <v>456</v>
      </c>
      <c r="C23" s="799">
        <v>400000</v>
      </c>
      <c r="D23" s="182"/>
      <c r="E23" s="182"/>
      <c r="F23" s="182"/>
      <c r="G23" s="182"/>
      <c r="H23" s="182"/>
      <c r="I23" s="510"/>
    </row>
    <row r="24" spans="1:9" ht="13.5" thickBot="1">
      <c r="A24" s="572"/>
      <c r="B24" s="238"/>
      <c r="C24" s="238"/>
      <c r="D24" s="238"/>
      <c r="E24" s="238"/>
      <c r="F24" s="238"/>
      <c r="G24" s="238"/>
      <c r="H24" s="238"/>
      <c r="I24" s="571"/>
    </row>
  </sheetData>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election activeCell="F1" sqref="F1:H1"/>
    </sheetView>
  </sheetViews>
  <sheetFormatPr defaultColWidth="9.140625" defaultRowHeight="12.75"/>
  <cols>
    <col min="1" max="1" width="32.7109375" style="142" bestFit="1" customWidth="1"/>
    <col min="2" max="2" width="18" style="142" customWidth="1"/>
    <col min="3" max="3" width="9.140625" style="142"/>
    <col min="4" max="4" width="24.28515625" style="142" bestFit="1" customWidth="1"/>
    <col min="5" max="5" width="18" style="142" customWidth="1"/>
    <col min="6" max="16384" width="9.140625" style="142"/>
  </cols>
  <sheetData>
    <row r="1" spans="1:10" ht="21" thickBot="1">
      <c r="A1" s="977" t="s">
        <v>803</v>
      </c>
      <c r="B1" s="978"/>
      <c r="C1" s="978"/>
      <c r="D1" s="978"/>
      <c r="E1" s="978"/>
      <c r="F1" s="975" t="s">
        <v>80</v>
      </c>
      <c r="G1" s="975"/>
      <c r="H1" s="976"/>
    </row>
    <row r="3" spans="1:10" ht="13.5" thickBot="1"/>
    <row r="4" spans="1:10" ht="13.5" thickBot="1">
      <c r="A4" s="990" t="s">
        <v>939</v>
      </c>
      <c r="B4" s="991"/>
      <c r="C4" s="991"/>
      <c r="D4" s="991"/>
      <c r="E4" s="991"/>
      <c r="F4" s="992"/>
      <c r="G4" s="380"/>
      <c r="H4" s="249"/>
      <c r="I4" s="249"/>
      <c r="J4" s="249"/>
    </row>
    <row r="5" spans="1:10">
      <c r="A5" s="801"/>
      <c r="B5" s="132"/>
      <c r="C5" s="132"/>
      <c r="D5" s="132"/>
      <c r="E5" s="146"/>
      <c r="F5" s="24"/>
      <c r="G5" s="380"/>
      <c r="H5" s="249"/>
      <c r="I5" s="249"/>
      <c r="J5" s="249"/>
    </row>
    <row r="6" spans="1:10" ht="25.5">
      <c r="A6" s="802" t="s">
        <v>364</v>
      </c>
      <c r="B6" s="155" t="s">
        <v>493</v>
      </c>
      <c r="C6" s="803"/>
      <c r="D6" s="132"/>
      <c r="E6" s="55"/>
      <c r="F6" s="24"/>
      <c r="G6" s="380"/>
      <c r="H6" s="249"/>
      <c r="I6" s="249"/>
      <c r="J6" s="249"/>
    </row>
    <row r="7" spans="1:10">
      <c r="A7" s="804" t="s">
        <v>494</v>
      </c>
      <c r="B7" s="368">
        <v>88210</v>
      </c>
      <c r="C7" s="129"/>
      <c r="D7" s="488"/>
      <c r="E7" s="55"/>
      <c r="F7" s="24"/>
      <c r="G7" s="380"/>
      <c r="H7" s="249"/>
      <c r="I7" s="249"/>
      <c r="J7" s="249"/>
    </row>
    <row r="8" spans="1:10">
      <c r="A8" s="804" t="s">
        <v>495</v>
      </c>
      <c r="B8" s="368">
        <v>16700</v>
      </c>
      <c r="C8" s="488"/>
      <c r="D8" s="132"/>
      <c r="E8" s="55"/>
      <c r="F8" s="24"/>
      <c r="G8" s="380"/>
      <c r="H8" s="249"/>
      <c r="I8" s="249"/>
      <c r="J8" s="249"/>
    </row>
    <row r="9" spans="1:10">
      <c r="A9" s="804" t="s">
        <v>496</v>
      </c>
      <c r="B9" s="368">
        <v>95960</v>
      </c>
      <c r="C9" s="488"/>
      <c r="D9" s="146"/>
      <c r="E9" s="55"/>
      <c r="F9" s="24"/>
      <c r="G9" s="380"/>
      <c r="H9" s="249"/>
      <c r="I9" s="249"/>
      <c r="J9" s="249"/>
    </row>
    <row r="10" spans="1:10">
      <c r="A10" s="805" t="s">
        <v>546</v>
      </c>
      <c r="B10" s="368">
        <v>43800</v>
      </c>
      <c r="C10" s="488"/>
      <c r="D10" s="146"/>
      <c r="E10" s="55"/>
      <c r="F10" s="24"/>
      <c r="G10" s="380"/>
      <c r="H10" s="249"/>
      <c r="I10" s="249"/>
      <c r="J10" s="249"/>
    </row>
    <row r="11" spans="1:10">
      <c r="A11" s="805" t="s">
        <v>536</v>
      </c>
      <c r="B11" s="368">
        <v>16630</v>
      </c>
      <c r="C11" s="488"/>
      <c r="D11" s="146"/>
      <c r="E11" s="55"/>
      <c r="F11" s="24"/>
      <c r="G11" s="380"/>
      <c r="H11" s="249"/>
      <c r="I11" s="249"/>
      <c r="J11" s="249"/>
    </row>
    <row r="12" spans="1:10">
      <c r="A12" s="801"/>
      <c r="B12" s="488"/>
      <c r="C12" s="488"/>
      <c r="D12" s="146"/>
      <c r="E12" s="55"/>
      <c r="F12" s="24"/>
      <c r="G12" s="380"/>
      <c r="H12" s="249"/>
      <c r="I12" s="249"/>
      <c r="J12" s="249"/>
    </row>
    <row r="13" spans="1:10" ht="13.5" customHeight="1" thickBot="1">
      <c r="A13" s="806" t="s">
        <v>547</v>
      </c>
      <c r="B13" s="807"/>
      <c r="C13" s="807"/>
      <c r="D13" s="808"/>
      <c r="E13" s="809"/>
      <c r="F13" s="102"/>
      <c r="G13" s="380"/>
      <c r="H13" s="249"/>
      <c r="I13" s="249"/>
      <c r="J13" s="249"/>
    </row>
    <row r="14" spans="1:10" s="504" customFormat="1" ht="13.5" customHeight="1">
      <c r="A14" s="57"/>
      <c r="B14" s="153"/>
      <c r="C14" s="153"/>
      <c r="D14" s="156"/>
      <c r="E14" s="42"/>
    </row>
    <row r="15" spans="1:10" ht="13.5" thickBot="1">
      <c r="A15" s="57"/>
      <c r="B15" s="152"/>
      <c r="C15" s="152"/>
      <c r="D15" s="152"/>
      <c r="E15" s="57"/>
      <c r="F15" s="380"/>
      <c r="G15" s="380"/>
      <c r="H15" s="249"/>
      <c r="I15" s="249"/>
      <c r="J15" s="249"/>
    </row>
    <row r="16" spans="1:10" ht="13.5" thickBot="1">
      <c r="A16" s="990" t="s">
        <v>940</v>
      </c>
      <c r="B16" s="991"/>
      <c r="C16" s="991"/>
      <c r="D16" s="991"/>
      <c r="E16" s="991"/>
      <c r="F16" s="992"/>
      <c r="G16" s="380"/>
      <c r="H16" s="249"/>
      <c r="I16" s="249"/>
      <c r="J16" s="249"/>
    </row>
    <row r="17" spans="1:10">
      <c r="A17" s="801"/>
      <c r="B17" s="132"/>
      <c r="C17" s="132"/>
      <c r="D17" s="132"/>
      <c r="E17" s="132"/>
      <c r="F17" s="24"/>
      <c r="G17" s="380"/>
      <c r="H17" s="249"/>
      <c r="I17" s="249"/>
      <c r="J17" s="249"/>
    </row>
    <row r="18" spans="1:10" ht="15.75">
      <c r="A18" s="810"/>
      <c r="B18" s="155" t="s">
        <v>497</v>
      </c>
      <c r="C18" s="265"/>
      <c r="D18" s="150"/>
      <c r="E18" s="150"/>
      <c r="F18" s="24"/>
      <c r="G18" s="380"/>
      <c r="H18" s="249"/>
      <c r="I18" s="249"/>
      <c r="J18" s="249"/>
    </row>
    <row r="19" spans="1:10">
      <c r="A19" s="804" t="s">
        <v>537</v>
      </c>
      <c r="B19" s="369">
        <v>4267050</v>
      </c>
      <c r="C19" s="265"/>
      <c r="D19" s="811"/>
      <c r="E19" s="132"/>
      <c r="F19" s="24"/>
      <c r="G19" s="380"/>
      <c r="H19" s="249"/>
      <c r="I19" s="249"/>
      <c r="J19" s="249"/>
    </row>
    <row r="20" spans="1:10" ht="13.5" thickBot="1">
      <c r="A20" s="812" t="s">
        <v>538</v>
      </c>
      <c r="B20" s="813">
        <v>1884540</v>
      </c>
      <c r="C20" s="3"/>
      <c r="D20" s="814"/>
      <c r="E20" s="3"/>
      <c r="F20" s="102"/>
      <c r="G20" s="380"/>
      <c r="H20" s="249"/>
      <c r="I20" s="249"/>
      <c r="J20" s="249"/>
    </row>
    <row r="21" spans="1:10">
      <c r="A21" s="149"/>
      <c r="B21" s="148"/>
      <c r="C21" s="147"/>
      <c r="D21" s="132"/>
      <c r="E21" s="132"/>
      <c r="F21" s="380"/>
      <c r="G21" s="380"/>
      <c r="H21" s="249"/>
      <c r="I21" s="249"/>
      <c r="J21" s="249"/>
    </row>
    <row r="22" spans="1:10" ht="13.5" thickBot="1">
      <c r="A22" s="132"/>
      <c r="B22" s="147"/>
      <c r="C22" s="147"/>
      <c r="D22" s="132"/>
      <c r="E22" s="132"/>
      <c r="F22" s="380"/>
      <c r="G22" s="380"/>
      <c r="H22" s="249"/>
      <c r="I22" s="249"/>
      <c r="J22" s="249"/>
    </row>
    <row r="23" spans="1:10" ht="13.5" thickBot="1">
      <c r="A23" s="990" t="s">
        <v>941</v>
      </c>
      <c r="B23" s="991"/>
      <c r="C23" s="991"/>
      <c r="D23" s="991"/>
      <c r="E23" s="991"/>
      <c r="F23" s="992"/>
      <c r="G23" s="380"/>
      <c r="H23" s="249"/>
      <c r="I23" s="249"/>
      <c r="J23" s="249"/>
    </row>
    <row r="24" spans="1:10">
      <c r="A24" s="801"/>
      <c r="B24" s="147"/>
      <c r="C24" s="147"/>
      <c r="D24" s="132"/>
      <c r="E24" s="132"/>
      <c r="F24" s="24"/>
      <c r="G24" s="380"/>
      <c r="H24" s="249"/>
      <c r="I24" s="249"/>
      <c r="J24" s="249"/>
    </row>
    <row r="25" spans="1:10">
      <c r="A25" s="815" t="s">
        <v>498</v>
      </c>
      <c r="B25" s="146" t="s">
        <v>499</v>
      </c>
      <c r="C25" s="265"/>
      <c r="D25" s="132"/>
      <c r="E25" s="132"/>
      <c r="F25" s="24"/>
      <c r="G25" s="380"/>
      <c r="H25" s="249"/>
      <c r="I25" s="249"/>
      <c r="J25" s="249"/>
    </row>
    <row r="26" spans="1:10">
      <c r="A26" s="816" t="s">
        <v>500</v>
      </c>
      <c r="B26" s="488">
        <v>1604</v>
      </c>
      <c r="C26" s="265"/>
      <c r="D26" s="370"/>
      <c r="E26" s="370"/>
      <c r="F26" s="24"/>
      <c r="G26" s="380"/>
      <c r="H26" s="249"/>
      <c r="I26" s="249"/>
      <c r="J26" s="249"/>
    </row>
    <row r="27" spans="1:10">
      <c r="A27" s="816" t="s">
        <v>501</v>
      </c>
      <c r="B27" s="488">
        <v>692</v>
      </c>
      <c r="C27" s="265"/>
      <c r="D27" s="370"/>
      <c r="E27" s="265"/>
      <c r="F27" s="24"/>
      <c r="G27" s="380"/>
      <c r="H27" s="249"/>
      <c r="I27" s="249"/>
      <c r="J27" s="249"/>
    </row>
    <row r="28" spans="1:10">
      <c r="A28" s="805" t="s">
        <v>492</v>
      </c>
      <c r="B28" s="488">
        <v>400</v>
      </c>
      <c r="C28" s="265"/>
      <c r="D28" s="370"/>
      <c r="E28" s="265"/>
      <c r="F28" s="24"/>
      <c r="G28" s="380"/>
      <c r="H28" s="249"/>
      <c r="I28" s="249"/>
      <c r="J28" s="249"/>
    </row>
    <row r="29" spans="1:10">
      <c r="A29" s="805" t="s">
        <v>502</v>
      </c>
      <c r="B29" s="690">
        <v>1566</v>
      </c>
      <c r="C29" s="265"/>
      <c r="D29" s="817"/>
      <c r="E29" s="265"/>
      <c r="F29" s="24"/>
      <c r="G29" s="380"/>
      <c r="H29" s="249"/>
      <c r="I29" s="249"/>
      <c r="J29" s="249"/>
    </row>
    <row r="30" spans="1:10">
      <c r="A30" s="805" t="s">
        <v>503</v>
      </c>
      <c r="B30" s="690">
        <v>624</v>
      </c>
      <c r="C30" s="265"/>
      <c r="D30" s="817"/>
      <c r="E30" s="265"/>
      <c r="F30" s="24"/>
      <c r="G30" s="380"/>
      <c r="H30" s="249"/>
      <c r="I30" s="249"/>
      <c r="J30" s="249"/>
    </row>
    <row r="31" spans="1:10">
      <c r="A31" s="805"/>
      <c r="B31" s="38"/>
      <c r="C31" s="265"/>
      <c r="D31" s="817"/>
      <c r="E31" s="265"/>
      <c r="F31" s="24"/>
      <c r="G31" s="380"/>
      <c r="H31" s="249"/>
      <c r="I31" s="249"/>
      <c r="J31" s="249"/>
    </row>
    <row r="32" spans="1:10">
      <c r="A32" s="17" t="s">
        <v>798</v>
      </c>
      <c r="B32" s="38"/>
      <c r="C32" s="265"/>
      <c r="D32" s="817"/>
      <c r="E32" s="265"/>
      <c r="F32" s="24"/>
      <c r="G32" s="380"/>
      <c r="H32" s="249"/>
      <c r="I32" s="249"/>
      <c r="J32" s="249"/>
    </row>
    <row r="33" spans="1:18" ht="13.5" thickBot="1">
      <c r="A33" s="818" t="s">
        <v>799</v>
      </c>
      <c r="B33" s="819"/>
      <c r="C33" s="3"/>
      <c r="D33" s="819"/>
      <c r="E33" s="820"/>
      <c r="F33" s="102"/>
      <c r="G33" s="380"/>
      <c r="H33" s="249"/>
      <c r="I33" s="249"/>
      <c r="J33" s="249"/>
    </row>
    <row r="34" spans="1:18" s="504" customFormat="1">
      <c r="A34" s="381"/>
      <c r="B34" s="57"/>
      <c r="D34" s="57"/>
      <c r="E34" s="145"/>
    </row>
    <row r="35" spans="1:18" ht="13.5" thickBot="1">
      <c r="A35" s="154"/>
      <c r="B35" s="57"/>
      <c r="C35" s="380"/>
      <c r="D35" s="57"/>
      <c r="E35" s="145"/>
      <c r="F35" s="380"/>
      <c r="G35" s="380"/>
      <c r="H35" s="249"/>
      <c r="I35" s="249"/>
      <c r="J35" s="249"/>
    </row>
    <row r="36" spans="1:18" ht="12.75" customHeight="1" thickBot="1">
      <c r="A36" s="990" t="s">
        <v>942</v>
      </c>
      <c r="B36" s="991"/>
      <c r="C36" s="991"/>
      <c r="D36" s="991"/>
      <c r="E36" s="991"/>
      <c r="F36" s="991"/>
      <c r="G36" s="992"/>
      <c r="H36" s="249"/>
      <c r="I36" s="249"/>
      <c r="J36" s="249"/>
    </row>
    <row r="37" spans="1:18">
      <c r="A37" s="801"/>
      <c r="B37" s="147"/>
      <c r="C37" s="147"/>
      <c r="D37" s="132"/>
      <c r="E37" s="132"/>
      <c r="F37" s="265"/>
      <c r="G37" s="24"/>
      <c r="H37" s="249"/>
      <c r="I37" s="249"/>
      <c r="J37" s="249"/>
    </row>
    <row r="38" spans="1:18" ht="12.75" customHeight="1">
      <c r="A38" s="821" t="s">
        <v>178</v>
      </c>
      <c r="B38" s="132"/>
      <c r="C38" s="132"/>
      <c r="D38" s="132"/>
      <c r="E38" s="132"/>
      <c r="F38" s="265"/>
      <c r="G38" s="24"/>
      <c r="H38" s="249"/>
      <c r="I38" s="249"/>
      <c r="J38" s="249"/>
    </row>
    <row r="39" spans="1:18">
      <c r="A39" s="822" t="s">
        <v>504</v>
      </c>
      <c r="B39" s="143"/>
      <c r="C39" s="265"/>
      <c r="D39" s="132"/>
      <c r="E39" s="132"/>
      <c r="F39" s="265"/>
      <c r="G39" s="24"/>
      <c r="H39" s="249"/>
      <c r="I39" s="249"/>
      <c r="J39" s="249"/>
    </row>
    <row r="40" spans="1:18">
      <c r="A40" s="801"/>
      <c r="B40" s="132"/>
      <c r="C40" s="265"/>
      <c r="D40" s="132"/>
      <c r="E40" s="132"/>
      <c r="F40" s="265"/>
      <c r="G40" s="24"/>
      <c r="H40" s="249"/>
      <c r="I40" s="249"/>
      <c r="J40" s="249"/>
    </row>
    <row r="41" spans="1:18">
      <c r="A41" s="823" t="s">
        <v>944</v>
      </c>
      <c r="B41" s="824"/>
      <c r="C41" s="265"/>
      <c r="D41" s="132"/>
      <c r="E41" s="825"/>
      <c r="F41" s="265"/>
      <c r="G41" s="24"/>
      <c r="H41" s="249"/>
      <c r="I41" s="249"/>
      <c r="J41" s="249"/>
    </row>
    <row r="42" spans="1:18" s="504" customFormat="1">
      <c r="A42" s="823" t="s">
        <v>945</v>
      </c>
      <c r="B42" s="824"/>
      <c r="C42" s="265"/>
      <c r="D42" s="132"/>
      <c r="E42" s="825"/>
      <c r="F42" s="265"/>
      <c r="G42" s="24"/>
    </row>
    <row r="43" spans="1:18">
      <c r="A43" s="826"/>
      <c r="B43" s="132"/>
      <c r="C43" s="265"/>
      <c r="D43" s="132"/>
      <c r="E43" s="825"/>
      <c r="F43" s="265"/>
      <c r="G43" s="24"/>
      <c r="H43" s="249"/>
      <c r="I43" s="249"/>
      <c r="J43" s="249"/>
    </row>
    <row r="44" spans="1:18" ht="13.5" thickBot="1">
      <c r="A44" s="827" t="s">
        <v>897</v>
      </c>
      <c r="B44" s="828"/>
      <c r="C44" s="3"/>
      <c r="D44" s="819"/>
      <c r="E44" s="820"/>
      <c r="F44" s="3"/>
      <c r="G44" s="102"/>
      <c r="H44" s="249"/>
      <c r="I44" s="249"/>
      <c r="J44" s="249"/>
    </row>
    <row r="45" spans="1:18">
      <c r="A45" s="380"/>
      <c r="B45" s="380"/>
      <c r="C45" s="380"/>
      <c r="D45" s="380"/>
      <c r="E45" s="380"/>
      <c r="F45" s="380"/>
      <c r="G45" s="380"/>
      <c r="H45" s="249"/>
      <c r="I45" s="249"/>
      <c r="J45" s="249"/>
    </row>
    <row r="46" spans="1:18" ht="13.5" thickBot="1">
      <c r="A46" s="380"/>
      <c r="B46" s="380"/>
      <c r="C46" s="380"/>
      <c r="D46" s="380"/>
      <c r="E46" s="380"/>
      <c r="F46" s="380"/>
      <c r="G46" s="380"/>
      <c r="H46" s="249"/>
      <c r="I46" s="249"/>
      <c r="J46" s="249"/>
    </row>
    <row r="47" spans="1:18" ht="13.5" thickBot="1">
      <c r="A47" s="990" t="s">
        <v>943</v>
      </c>
      <c r="B47" s="991"/>
      <c r="C47" s="991"/>
      <c r="D47" s="991"/>
      <c r="E47" s="991"/>
      <c r="F47" s="991"/>
      <c r="G47" s="991"/>
      <c r="H47" s="991"/>
      <c r="I47" s="991"/>
      <c r="J47" s="991"/>
      <c r="K47" s="991"/>
      <c r="L47" s="991"/>
      <c r="M47" s="991"/>
      <c r="N47" s="991"/>
      <c r="O47" s="991"/>
      <c r="P47" s="991"/>
      <c r="Q47" s="991"/>
      <c r="R47" s="992"/>
    </row>
    <row r="48" spans="1:18">
      <c r="A48" s="801"/>
      <c r="B48" s="265"/>
      <c r="C48" s="265"/>
      <c r="D48" s="265"/>
      <c r="E48" s="265"/>
      <c r="F48" s="265"/>
      <c r="G48" s="265"/>
      <c r="H48" s="265"/>
      <c r="I48" s="265"/>
      <c r="J48" s="265"/>
      <c r="K48" s="265"/>
      <c r="L48" s="265"/>
      <c r="M48" s="265"/>
      <c r="N48" s="265"/>
      <c r="O48" s="265"/>
      <c r="P48" s="265"/>
      <c r="Q48" s="265"/>
      <c r="R48" s="24"/>
    </row>
    <row r="49" spans="1:18">
      <c r="A49" s="821" t="s">
        <v>178</v>
      </c>
      <c r="B49" s="265"/>
      <c r="C49" s="265"/>
      <c r="D49" s="265"/>
      <c r="E49" s="265"/>
      <c r="F49" s="265"/>
      <c r="G49" s="265"/>
      <c r="H49" s="265"/>
      <c r="I49" s="265"/>
      <c r="J49" s="265"/>
      <c r="K49" s="265"/>
      <c r="L49" s="265"/>
      <c r="M49" s="265"/>
      <c r="N49" s="265"/>
      <c r="O49" s="265"/>
      <c r="P49" s="265"/>
      <c r="Q49" s="265"/>
      <c r="R49" s="24"/>
    </row>
    <row r="50" spans="1:18">
      <c r="A50" s="822" t="s">
        <v>504</v>
      </c>
      <c r="B50" s="265"/>
      <c r="C50" s="265"/>
      <c r="D50" s="265"/>
      <c r="E50" s="265"/>
      <c r="F50" s="265"/>
      <c r="G50" s="265"/>
      <c r="H50" s="265"/>
      <c r="I50" s="265"/>
      <c r="J50" s="265"/>
      <c r="K50" s="265"/>
      <c r="L50" s="265"/>
      <c r="M50" s="265"/>
      <c r="N50" s="265"/>
      <c r="O50" s="265"/>
      <c r="P50" s="265"/>
      <c r="Q50" s="265"/>
      <c r="R50" s="24"/>
    </row>
    <row r="51" spans="1:18">
      <c r="A51" s="801"/>
      <c r="B51" s="265"/>
      <c r="C51" s="265"/>
      <c r="D51" s="265"/>
      <c r="E51" s="265"/>
      <c r="F51" s="265"/>
      <c r="G51" s="265"/>
      <c r="H51" s="265"/>
      <c r="I51" s="265"/>
      <c r="J51" s="265"/>
      <c r="K51" s="265"/>
      <c r="L51" s="265"/>
      <c r="M51" s="265"/>
      <c r="N51" s="265"/>
      <c r="O51" s="265"/>
      <c r="P51" s="265"/>
      <c r="Q51" s="265"/>
      <c r="R51" s="24"/>
    </row>
    <row r="52" spans="1:18">
      <c r="A52" s="829" t="s">
        <v>505</v>
      </c>
      <c r="B52" s="265"/>
      <c r="C52" s="265"/>
      <c r="D52" s="265"/>
      <c r="E52" s="265"/>
      <c r="F52" s="265"/>
      <c r="G52" s="265"/>
      <c r="H52" s="265"/>
      <c r="I52" s="265"/>
      <c r="J52" s="265"/>
      <c r="K52" s="265"/>
      <c r="L52" s="265"/>
      <c r="M52" s="265"/>
      <c r="N52" s="265"/>
      <c r="O52" s="265"/>
      <c r="P52" s="265"/>
      <c r="Q52" s="265"/>
      <c r="R52" s="24"/>
    </row>
    <row r="53" spans="1:18">
      <c r="A53" s="826"/>
      <c r="B53" s="265"/>
      <c r="C53" s="265"/>
      <c r="D53" s="265"/>
      <c r="E53" s="265"/>
      <c r="F53" s="265"/>
      <c r="G53" s="265"/>
      <c r="H53" s="265"/>
      <c r="I53" s="265"/>
      <c r="J53" s="265"/>
      <c r="K53" s="265"/>
      <c r="L53" s="265"/>
      <c r="M53" s="265"/>
      <c r="N53" s="265"/>
      <c r="O53" s="265"/>
      <c r="P53" s="265"/>
      <c r="Q53" s="265"/>
      <c r="R53" s="24"/>
    </row>
    <row r="54" spans="1:18">
      <c r="A54" s="823" t="s">
        <v>898</v>
      </c>
      <c r="B54" s="265"/>
      <c r="C54" s="265"/>
      <c r="D54" s="265"/>
      <c r="E54" s="265"/>
      <c r="F54" s="265"/>
      <c r="G54" s="265"/>
      <c r="H54" s="265"/>
      <c r="I54" s="265"/>
      <c r="J54" s="265"/>
      <c r="K54" s="265"/>
      <c r="L54" s="265"/>
      <c r="M54" s="265"/>
      <c r="N54" s="265"/>
      <c r="O54" s="265"/>
      <c r="P54" s="265"/>
      <c r="Q54" s="265"/>
      <c r="R54" s="24"/>
    </row>
    <row r="55" spans="1:18" ht="13.5" thickBot="1">
      <c r="A55" s="396"/>
      <c r="B55" s="3"/>
      <c r="C55" s="3"/>
      <c r="D55" s="3"/>
      <c r="E55" s="3"/>
      <c r="F55" s="3"/>
      <c r="G55" s="3"/>
      <c r="H55" s="3"/>
      <c r="I55" s="3"/>
      <c r="J55" s="3"/>
      <c r="K55" s="3"/>
      <c r="L55" s="3"/>
      <c r="M55" s="3"/>
      <c r="N55" s="3"/>
      <c r="O55" s="3"/>
      <c r="P55" s="3"/>
      <c r="Q55" s="3"/>
      <c r="R55" s="102"/>
    </row>
    <row r="56" spans="1:18">
      <c r="A56" s="209"/>
      <c r="B56" s="251"/>
      <c r="C56" s="251"/>
      <c r="D56" s="251"/>
      <c r="E56" s="251"/>
      <c r="F56" s="251"/>
      <c r="G56" s="249"/>
      <c r="H56" s="249"/>
      <c r="I56" s="249"/>
      <c r="J56" s="249"/>
    </row>
    <row r="58" spans="1:18">
      <c r="A58" s="349"/>
    </row>
    <row r="59" spans="1:18">
      <c r="A59" s="487"/>
    </row>
  </sheetData>
  <mergeCells count="7">
    <mergeCell ref="A23:F23"/>
    <mergeCell ref="A36:G36"/>
    <mergeCell ref="A47:R47"/>
    <mergeCell ref="F1:H1"/>
    <mergeCell ref="A1:E1"/>
    <mergeCell ref="A4:F4"/>
    <mergeCell ref="A16:F16"/>
  </mergeCells>
  <hyperlinks>
    <hyperlink ref="F1" location="Indhold!A1" display="Tilbage til indholdsoversigten"/>
    <hyperlink ref="A33" location="'31.11. 31.13 AUB'!A37:B41" display="&quot;Skoleydelse&quot; under fane &quot;31.11. 31.13 AUB&quot;"/>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83"/>
  <sheetViews>
    <sheetView zoomScaleNormal="100" workbookViewId="0">
      <selection activeCell="G1" sqref="G1"/>
    </sheetView>
  </sheetViews>
  <sheetFormatPr defaultColWidth="9.140625" defaultRowHeight="12.75"/>
  <cols>
    <col min="1" max="1" width="66.28515625" style="415" customWidth="1"/>
    <col min="2" max="2" width="25.140625" style="415" customWidth="1"/>
    <col min="3" max="3" width="25.5703125" style="415" customWidth="1"/>
    <col min="4" max="4" width="25.140625" style="415" customWidth="1"/>
    <col min="5" max="5" width="21.5703125" style="415" customWidth="1"/>
    <col min="6" max="6" width="31.140625" style="415" customWidth="1"/>
    <col min="7" max="7" width="33.7109375" style="415" customWidth="1"/>
    <col min="8" max="11" width="10.7109375" style="415" customWidth="1"/>
    <col min="12" max="12" width="13.7109375" style="415" customWidth="1"/>
    <col min="13" max="13" width="10.7109375" style="415" customWidth="1"/>
    <col min="14" max="14" width="20.7109375" style="415" customWidth="1"/>
    <col min="15" max="18" width="16.7109375" style="415" customWidth="1"/>
    <col min="19" max="20" width="10.7109375" style="415" customWidth="1"/>
    <col min="21" max="21" width="16.7109375" style="415" customWidth="1"/>
    <col min="22" max="22" width="23.7109375" style="415" customWidth="1"/>
    <col min="23" max="23" width="21.7109375" style="415" customWidth="1"/>
    <col min="24" max="24" width="13.7109375" style="415" customWidth="1"/>
    <col min="25" max="16384" width="9.140625" style="415"/>
  </cols>
  <sheetData>
    <row r="1" spans="1:7" ht="21" thickBot="1">
      <c r="A1" s="977" t="s">
        <v>803</v>
      </c>
      <c r="B1" s="978"/>
      <c r="C1" s="978"/>
      <c r="D1" s="978"/>
      <c r="E1" s="978"/>
      <c r="F1" s="978"/>
      <c r="G1" s="5" t="s">
        <v>80</v>
      </c>
    </row>
    <row r="2" spans="1:7" ht="18" customHeight="1" thickBot="1">
      <c r="A2" s="41"/>
    </row>
    <row r="3" spans="1:7" s="504" customFormat="1" ht="18" customHeight="1" thickBot="1">
      <c r="A3" s="1049" t="s">
        <v>375</v>
      </c>
      <c r="B3" s="1050"/>
      <c r="C3" s="1050"/>
      <c r="D3" s="1050"/>
      <c r="E3" s="1050"/>
      <c r="F3" s="1050"/>
      <c r="G3" s="1051"/>
    </row>
    <row r="4" spans="1:7" s="504" customFormat="1" ht="18" customHeight="1">
      <c r="A4" s="830"/>
      <c r="B4" s="265"/>
      <c r="C4" s="265"/>
      <c r="D4" s="265"/>
      <c r="E4" s="265"/>
      <c r="F4" s="265"/>
      <c r="G4" s="24"/>
    </row>
    <row r="5" spans="1:7" ht="18">
      <c r="A5" s="831" t="s">
        <v>25</v>
      </c>
      <c r="B5" s="265"/>
      <c r="C5" s="265"/>
      <c r="D5" s="265"/>
      <c r="E5" s="265"/>
      <c r="F5" s="265"/>
      <c r="G5" s="24"/>
    </row>
    <row r="6" spans="1:7" ht="13.5" customHeight="1">
      <c r="A6" s="99"/>
      <c r="B6" s="265"/>
      <c r="C6" s="265"/>
      <c r="D6" s="265"/>
      <c r="E6" s="265"/>
      <c r="F6" s="265"/>
      <c r="G6" s="24"/>
    </row>
    <row r="7" spans="1:7" ht="16.5" customHeight="1">
      <c r="A7" s="832" t="s">
        <v>892</v>
      </c>
      <c r="B7" s="265"/>
      <c r="C7" s="265"/>
      <c r="D7" s="265"/>
      <c r="E7" s="265"/>
      <c r="F7" s="265"/>
      <c r="G7" s="24"/>
    </row>
    <row r="8" spans="1:7" ht="12.75" customHeight="1">
      <c r="A8" s="832" t="s">
        <v>888</v>
      </c>
      <c r="B8" s="265"/>
      <c r="C8" s="265"/>
      <c r="D8" s="265"/>
      <c r="E8" s="265"/>
      <c r="F8" s="265"/>
      <c r="G8" s="24"/>
    </row>
    <row r="9" spans="1:7" s="504" customFormat="1" ht="12.75" customHeight="1">
      <c r="A9" s="832"/>
      <c r="B9" s="265"/>
      <c r="C9" s="265"/>
      <c r="D9" s="265"/>
      <c r="E9" s="265"/>
      <c r="F9" s="265"/>
      <c r="G9" s="24"/>
    </row>
    <row r="10" spans="1:7" s="504" customFormat="1" ht="12.75" customHeight="1">
      <c r="A10" s="832"/>
      <c r="B10" s="265"/>
      <c r="C10" s="265"/>
      <c r="D10" s="265"/>
      <c r="E10" s="265"/>
      <c r="F10" s="265"/>
      <c r="G10" s="24"/>
    </row>
    <row r="11" spans="1:7" ht="12.75" customHeight="1">
      <c r="A11" s="539" t="s">
        <v>821</v>
      </c>
      <c r="B11" s="426" t="s">
        <v>821</v>
      </c>
      <c r="C11" s="427" t="s">
        <v>821</v>
      </c>
      <c r="D11" s="427" t="s">
        <v>822</v>
      </c>
      <c r="E11" s="427" t="s">
        <v>823</v>
      </c>
      <c r="F11" s="265"/>
      <c r="G11" s="24"/>
    </row>
    <row r="12" spans="1:7" ht="12.75" customHeight="1">
      <c r="A12" s="833"/>
      <c r="B12" s="429" t="s">
        <v>824</v>
      </c>
      <c r="C12" s="430" t="s">
        <v>825</v>
      </c>
      <c r="D12" s="430" t="s">
        <v>824</v>
      </c>
      <c r="E12" s="430" t="s">
        <v>826</v>
      </c>
      <c r="F12" s="265"/>
      <c r="G12" s="24"/>
    </row>
    <row r="13" spans="1:7" ht="12.75" customHeight="1">
      <c r="A13" s="539" t="s">
        <v>827</v>
      </c>
      <c r="B13" s="431">
        <v>1000</v>
      </c>
      <c r="C13" s="421">
        <v>40000</v>
      </c>
      <c r="D13" s="421">
        <v>700</v>
      </c>
      <c r="E13" s="421">
        <v>1700</v>
      </c>
      <c r="F13" s="265"/>
      <c r="G13" s="24"/>
    </row>
    <row r="14" spans="1:7" ht="15.75" customHeight="1">
      <c r="A14" s="99" t="s">
        <v>376</v>
      </c>
      <c r="B14" s="431"/>
      <c r="C14" s="421"/>
      <c r="D14" s="421"/>
      <c r="E14" s="421"/>
      <c r="F14" s="265"/>
      <c r="G14" s="24"/>
    </row>
    <row r="15" spans="1:7" ht="12.75" customHeight="1">
      <c r="A15" s="99" t="s">
        <v>209</v>
      </c>
      <c r="B15" s="431"/>
      <c r="C15" s="421"/>
      <c r="D15" s="421"/>
      <c r="E15" s="421"/>
      <c r="F15" s="265"/>
      <c r="G15" s="24"/>
    </row>
    <row r="16" spans="1:7" ht="12.75" customHeight="1">
      <c r="A16" s="99" t="s">
        <v>329</v>
      </c>
      <c r="B16" s="431"/>
      <c r="C16" s="421"/>
      <c r="D16" s="421"/>
      <c r="E16" s="421"/>
      <c r="F16" s="265"/>
      <c r="G16" s="24"/>
    </row>
    <row r="17" spans="1:14">
      <c r="A17" s="99" t="s">
        <v>26</v>
      </c>
      <c r="B17" s="431">
        <v>670</v>
      </c>
      <c r="C17" s="421">
        <v>26800</v>
      </c>
      <c r="D17" s="421"/>
      <c r="E17" s="421">
        <v>1370</v>
      </c>
      <c r="F17" s="265"/>
      <c r="G17" s="24"/>
    </row>
    <row r="18" spans="1:14" ht="12.75" customHeight="1">
      <c r="A18" s="99" t="s">
        <v>828</v>
      </c>
      <c r="B18" s="431" t="s">
        <v>199</v>
      </c>
      <c r="C18" s="421" t="s">
        <v>199</v>
      </c>
      <c r="D18" s="421"/>
      <c r="E18" s="421">
        <v>700</v>
      </c>
      <c r="F18" s="265"/>
      <c r="G18" s="24"/>
    </row>
    <row r="19" spans="1:14" ht="12.75" customHeight="1">
      <c r="A19" s="99" t="s">
        <v>829</v>
      </c>
      <c r="B19" s="433"/>
      <c r="C19" s="434"/>
      <c r="D19" s="434" t="s">
        <v>199</v>
      </c>
      <c r="E19" s="434" t="s">
        <v>199</v>
      </c>
      <c r="F19" s="265"/>
      <c r="G19" s="24"/>
    </row>
    <row r="20" spans="1:14" ht="12.75" customHeight="1">
      <c r="A20" s="833" t="s">
        <v>346</v>
      </c>
      <c r="B20" s="429"/>
      <c r="C20" s="430"/>
      <c r="D20" s="430"/>
      <c r="E20" s="430"/>
      <c r="F20" s="265"/>
      <c r="G20" s="24"/>
    </row>
    <row r="21" spans="1:14" ht="12.75" customHeight="1">
      <c r="A21" s="539"/>
      <c r="B21" s="40"/>
      <c r="C21" s="40"/>
      <c r="D21" s="40"/>
      <c r="E21" s="40"/>
      <c r="F21" s="265"/>
      <c r="G21" s="24"/>
    </row>
    <row r="22" spans="1:14" ht="12.75" customHeight="1">
      <c r="A22" s="99"/>
      <c r="B22" s="265" t="s">
        <v>831</v>
      </c>
      <c r="C22" s="265"/>
      <c r="D22" s="265"/>
      <c r="E22" s="265"/>
      <c r="F22" s="265"/>
      <c r="G22" s="24"/>
    </row>
    <row r="23" spans="1:14" s="490" customFormat="1" ht="12.75" customHeight="1">
      <c r="A23" s="99"/>
      <c r="B23" s="265"/>
      <c r="C23" s="265"/>
      <c r="D23" s="265"/>
      <c r="E23" s="265"/>
      <c r="F23" s="265"/>
      <c r="G23" s="24"/>
    </row>
    <row r="24" spans="1:14" ht="12.75" customHeight="1">
      <c r="A24" s="17" t="s">
        <v>912</v>
      </c>
      <c r="B24" s="1011" t="s">
        <v>907</v>
      </c>
      <c r="C24" s="1011"/>
      <c r="D24" s="1011"/>
      <c r="E24" s="1010" t="s">
        <v>832</v>
      </c>
      <c r="F24" s="1011"/>
      <c r="G24" s="1012"/>
    </row>
    <row r="25" spans="1:14" ht="13.15" customHeight="1">
      <c r="A25" s="1058" t="s">
        <v>833</v>
      </c>
      <c r="B25" s="1061" t="s">
        <v>834</v>
      </c>
      <c r="C25" s="1052" t="s">
        <v>889</v>
      </c>
      <c r="D25" s="1052" t="s">
        <v>890</v>
      </c>
      <c r="E25" s="1052" t="s">
        <v>834</v>
      </c>
      <c r="F25" s="1052" t="s">
        <v>889</v>
      </c>
      <c r="G25" s="1055" t="s">
        <v>890</v>
      </c>
    </row>
    <row r="26" spans="1:14" ht="12.75" customHeight="1">
      <c r="A26" s="1059"/>
      <c r="B26" s="1062"/>
      <c r="C26" s="1053"/>
      <c r="D26" s="1053"/>
      <c r="E26" s="1053"/>
      <c r="F26" s="1053"/>
      <c r="G26" s="1056"/>
    </row>
    <row r="27" spans="1:14" ht="20.25" customHeight="1">
      <c r="A27" s="1060"/>
      <c r="B27" s="1063"/>
      <c r="C27" s="1054"/>
      <c r="D27" s="1054"/>
      <c r="E27" s="1054"/>
      <c r="F27" s="1054"/>
      <c r="G27" s="1057"/>
    </row>
    <row r="28" spans="1:14" ht="12.75" customHeight="1">
      <c r="A28" s="834" t="s">
        <v>835</v>
      </c>
      <c r="B28" s="435"/>
      <c r="C28" s="436"/>
      <c r="D28" s="427"/>
      <c r="E28" s="427"/>
      <c r="F28" s="427"/>
      <c r="G28" s="835"/>
    </row>
    <row r="29" spans="1:14" ht="12.75" customHeight="1">
      <c r="A29" s="21" t="s">
        <v>352</v>
      </c>
      <c r="B29" s="438">
        <v>64210</v>
      </c>
      <c r="C29" s="439">
        <v>37410</v>
      </c>
      <c r="D29" s="440">
        <v>24210</v>
      </c>
      <c r="E29" s="421">
        <f>+B29*1.05</f>
        <v>67420.5</v>
      </c>
      <c r="F29" s="421">
        <f>+C29*1.05</f>
        <v>39280.5</v>
      </c>
      <c r="G29" s="836">
        <f>+D29*1.05</f>
        <v>25420.5</v>
      </c>
      <c r="I29" s="347"/>
      <c r="J29" s="496"/>
      <c r="K29" s="496"/>
      <c r="L29" s="347"/>
      <c r="M29" s="347"/>
      <c r="N29" s="347"/>
    </row>
    <row r="30" spans="1:14" ht="12.75" customHeight="1">
      <c r="A30" s="21"/>
      <c r="B30" s="441"/>
      <c r="C30" s="442"/>
      <c r="D30" s="434"/>
      <c r="E30" s="421"/>
      <c r="F30" s="421"/>
      <c r="G30" s="836"/>
    </row>
    <row r="31" spans="1:14" ht="12.75" customHeight="1">
      <c r="A31" s="17" t="s">
        <v>85</v>
      </c>
      <c r="B31" s="441"/>
      <c r="C31" s="442"/>
      <c r="D31" s="434"/>
      <c r="E31" s="421"/>
      <c r="F31" s="421"/>
      <c r="G31" s="836"/>
    </row>
    <row r="32" spans="1:14" ht="12.75" customHeight="1">
      <c r="A32" s="21" t="s">
        <v>836</v>
      </c>
      <c r="B32" s="438">
        <v>87080</v>
      </c>
      <c r="C32" s="439">
        <v>60280</v>
      </c>
      <c r="D32" s="440">
        <v>47080</v>
      </c>
      <c r="E32" s="421">
        <f>+B32*1.07</f>
        <v>93175.6</v>
      </c>
      <c r="F32" s="421">
        <f>+C32*1.07</f>
        <v>64499.600000000006</v>
      </c>
      <c r="G32" s="836">
        <f>+D32*1.07</f>
        <v>50375.600000000006</v>
      </c>
      <c r="I32" s="347"/>
      <c r="J32" s="496"/>
      <c r="K32" s="496"/>
      <c r="L32" s="347"/>
      <c r="M32" s="347"/>
      <c r="N32" s="347"/>
    </row>
    <row r="33" spans="1:14" ht="12.75" customHeight="1">
      <c r="A33" s="21" t="s">
        <v>90</v>
      </c>
      <c r="B33" s="441"/>
      <c r="C33" s="442"/>
      <c r="D33" s="434"/>
      <c r="E33" s="421"/>
      <c r="F33" s="421"/>
      <c r="G33" s="836"/>
    </row>
    <row r="34" spans="1:14" ht="12.75" customHeight="1">
      <c r="A34" s="21" t="s">
        <v>86</v>
      </c>
      <c r="B34" s="441"/>
      <c r="C34" s="442"/>
      <c r="D34" s="434"/>
      <c r="E34" s="421"/>
      <c r="F34" s="421"/>
      <c r="G34" s="836"/>
    </row>
    <row r="35" spans="1:14" ht="12.75" customHeight="1">
      <c r="A35" s="21" t="s">
        <v>87</v>
      </c>
      <c r="B35" s="441"/>
      <c r="C35" s="442"/>
      <c r="D35" s="434"/>
      <c r="E35" s="421"/>
      <c r="F35" s="421"/>
      <c r="G35" s="836"/>
    </row>
    <row r="36" spans="1:14" ht="12.75" customHeight="1">
      <c r="A36" s="21" t="s">
        <v>88</v>
      </c>
      <c r="B36" s="441"/>
      <c r="C36" s="442"/>
      <c r="D36" s="434"/>
      <c r="E36" s="421"/>
      <c r="F36" s="421"/>
      <c r="G36" s="836"/>
    </row>
    <row r="37" spans="1:14" ht="12.75" customHeight="1">
      <c r="A37" s="21" t="s">
        <v>84</v>
      </c>
      <c r="B37" s="441"/>
      <c r="C37" s="442"/>
      <c r="D37" s="434"/>
      <c r="E37" s="421"/>
      <c r="F37" s="421"/>
      <c r="G37" s="836"/>
    </row>
    <row r="38" spans="1:14" ht="12.75" customHeight="1">
      <c r="A38" s="21"/>
      <c r="B38" s="441"/>
      <c r="C38" s="442"/>
      <c r="D38" s="434"/>
      <c r="E38" s="421"/>
      <c r="F38" s="421"/>
      <c r="G38" s="836"/>
    </row>
    <row r="39" spans="1:14" ht="12.75" customHeight="1">
      <c r="A39" s="17" t="s">
        <v>89</v>
      </c>
      <c r="B39" s="441"/>
      <c r="C39" s="442"/>
      <c r="D39" s="434"/>
      <c r="E39" s="421"/>
      <c r="F39" s="421"/>
      <c r="G39" s="836"/>
    </row>
    <row r="40" spans="1:14" ht="12.75" customHeight="1">
      <c r="A40" s="21" t="s">
        <v>91</v>
      </c>
      <c r="B40" s="438">
        <v>93100</v>
      </c>
      <c r="C40" s="439">
        <v>66300</v>
      </c>
      <c r="D40" s="440">
        <v>53100</v>
      </c>
      <c r="E40" s="421">
        <f>+B40*1.07</f>
        <v>99617</v>
      </c>
      <c r="F40" s="421">
        <f>+C40*1.07</f>
        <v>70941</v>
      </c>
      <c r="G40" s="836">
        <f>+D40*1.07</f>
        <v>56817</v>
      </c>
      <c r="I40" s="347"/>
      <c r="J40" s="496"/>
      <c r="K40" s="496"/>
      <c r="L40" s="347"/>
      <c r="M40" s="347"/>
      <c r="N40" s="347"/>
    </row>
    <row r="41" spans="1:14" ht="12.75" customHeight="1">
      <c r="A41" s="21" t="s">
        <v>92</v>
      </c>
      <c r="B41" s="441"/>
      <c r="C41" s="442"/>
      <c r="D41" s="434"/>
      <c r="E41" s="421"/>
      <c r="F41" s="421"/>
      <c r="G41" s="836"/>
    </row>
    <row r="42" spans="1:14" ht="12.75" customHeight="1">
      <c r="A42" s="21" t="s">
        <v>93</v>
      </c>
      <c r="B42" s="441"/>
      <c r="C42" s="442"/>
      <c r="D42" s="434"/>
      <c r="E42" s="421"/>
      <c r="F42" s="421"/>
      <c r="G42" s="836"/>
    </row>
    <row r="43" spans="1:14" ht="12.75" customHeight="1">
      <c r="A43" s="21" t="s">
        <v>837</v>
      </c>
      <c r="B43" s="441"/>
      <c r="C43" s="442"/>
      <c r="D43" s="434"/>
      <c r="E43" s="421"/>
      <c r="F43" s="421"/>
      <c r="G43" s="836"/>
    </row>
    <row r="44" spans="1:14" ht="12.75" customHeight="1">
      <c r="A44" s="21"/>
      <c r="B44" s="441"/>
      <c r="C44" s="442"/>
      <c r="D44" s="434"/>
      <c r="E44" s="421"/>
      <c r="F44" s="421"/>
      <c r="G44" s="836"/>
    </row>
    <row r="45" spans="1:14" ht="12.75" customHeight="1">
      <c r="A45" s="17" t="s">
        <v>94</v>
      </c>
      <c r="B45" s="441"/>
      <c r="C45" s="442"/>
      <c r="D45" s="434"/>
      <c r="E45" s="421"/>
      <c r="F45" s="421"/>
      <c r="G45" s="836"/>
    </row>
    <row r="46" spans="1:14" ht="12.75" customHeight="1">
      <c r="A46" s="21" t="s">
        <v>95</v>
      </c>
      <c r="B46" s="438">
        <v>100490</v>
      </c>
      <c r="C46" s="439">
        <v>73690</v>
      </c>
      <c r="D46" s="440">
        <v>60490</v>
      </c>
      <c r="E46" s="421">
        <f>+B46*1.07</f>
        <v>107524.3</v>
      </c>
      <c r="F46" s="421">
        <f>+C46*1.07</f>
        <v>78848.3</v>
      </c>
      <c r="G46" s="836">
        <f>+D46*1.07</f>
        <v>64724.3</v>
      </c>
      <c r="I46" s="347"/>
      <c r="J46" s="496"/>
      <c r="K46" s="496"/>
      <c r="L46" s="347"/>
      <c r="M46" s="347"/>
      <c r="N46" s="347"/>
    </row>
    <row r="47" spans="1:14" ht="12.75" customHeight="1">
      <c r="A47" s="21" t="s">
        <v>96</v>
      </c>
      <c r="B47" s="441"/>
      <c r="C47" s="442"/>
      <c r="D47" s="434"/>
      <c r="E47" s="421"/>
      <c r="F47" s="421"/>
      <c r="G47" s="836"/>
    </row>
    <row r="48" spans="1:14" ht="12.75" customHeight="1">
      <c r="A48" s="21" t="s">
        <v>104</v>
      </c>
      <c r="B48" s="441"/>
      <c r="C48" s="442"/>
      <c r="D48" s="434"/>
      <c r="E48" s="421"/>
      <c r="F48" s="421"/>
      <c r="G48" s="836"/>
    </row>
    <row r="49" spans="1:14" ht="12.75" customHeight="1">
      <c r="A49" s="21"/>
      <c r="B49" s="441"/>
      <c r="C49" s="442"/>
      <c r="D49" s="434"/>
      <c r="E49" s="421"/>
      <c r="F49" s="421"/>
      <c r="G49" s="836"/>
    </row>
    <row r="50" spans="1:14" ht="12.75" customHeight="1">
      <c r="A50" s="17" t="s">
        <v>98</v>
      </c>
      <c r="B50" s="441"/>
      <c r="C50" s="442"/>
      <c r="D50" s="434"/>
      <c r="E50" s="421"/>
      <c r="F50" s="421"/>
      <c r="G50" s="836"/>
    </row>
    <row r="51" spans="1:14" ht="12.75" customHeight="1">
      <c r="A51" s="21" t="s">
        <v>838</v>
      </c>
      <c r="B51" s="438">
        <v>112200</v>
      </c>
      <c r="C51" s="439">
        <v>85400</v>
      </c>
      <c r="D51" s="440">
        <v>72200</v>
      </c>
      <c r="E51" s="421">
        <f>+B51*1.07</f>
        <v>120054</v>
      </c>
      <c r="F51" s="421">
        <f>+C51*1.07</f>
        <v>91378</v>
      </c>
      <c r="G51" s="836">
        <f>+D51*1.07</f>
        <v>77254</v>
      </c>
      <c r="I51" s="347"/>
      <c r="J51" s="496"/>
      <c r="K51" s="496"/>
      <c r="L51" s="347"/>
      <c r="M51" s="347"/>
      <c r="N51" s="347"/>
    </row>
    <row r="52" spans="1:14" ht="12.75" customHeight="1">
      <c r="A52" s="21" t="s">
        <v>100</v>
      </c>
      <c r="B52" s="441"/>
      <c r="C52" s="442"/>
      <c r="D52" s="434"/>
      <c r="E52" s="421"/>
      <c r="F52" s="421"/>
      <c r="G52" s="836"/>
    </row>
    <row r="53" spans="1:14" ht="12.75" customHeight="1">
      <c r="A53" s="21" t="s">
        <v>101</v>
      </c>
      <c r="B53" s="441"/>
      <c r="C53" s="442"/>
      <c r="D53" s="434"/>
      <c r="E53" s="421"/>
      <c r="F53" s="421"/>
      <c r="G53" s="836"/>
    </row>
    <row r="54" spans="1:14" ht="12.75" customHeight="1">
      <c r="A54" s="21" t="s">
        <v>102</v>
      </c>
      <c r="B54" s="441"/>
      <c r="C54" s="442"/>
      <c r="D54" s="434"/>
      <c r="E54" s="421"/>
      <c r="F54" s="421"/>
      <c r="G54" s="836"/>
    </row>
    <row r="55" spans="1:14" ht="12.75" customHeight="1">
      <c r="A55" s="21" t="s">
        <v>555</v>
      </c>
      <c r="B55" s="441"/>
      <c r="C55" s="442"/>
      <c r="D55" s="434"/>
      <c r="E55" s="421"/>
      <c r="F55" s="421"/>
      <c r="G55" s="836"/>
    </row>
    <row r="56" spans="1:14" ht="12.75" customHeight="1">
      <c r="A56" s="21" t="s">
        <v>97</v>
      </c>
      <c r="B56" s="441"/>
      <c r="C56" s="442"/>
      <c r="D56" s="434"/>
      <c r="E56" s="421"/>
      <c r="F56" s="421"/>
      <c r="G56" s="836"/>
    </row>
    <row r="57" spans="1:14" ht="12.75" customHeight="1">
      <c r="A57" s="21" t="s">
        <v>103</v>
      </c>
      <c r="B57" s="441"/>
      <c r="C57" s="442"/>
      <c r="D57" s="434"/>
      <c r="E57" s="421"/>
      <c r="F57" s="421"/>
      <c r="G57" s="836"/>
    </row>
    <row r="58" spans="1:14" ht="12.75" customHeight="1">
      <c r="A58" s="21" t="s">
        <v>105</v>
      </c>
      <c r="B58" s="441"/>
      <c r="C58" s="442"/>
      <c r="D58" s="434"/>
      <c r="E58" s="421"/>
      <c r="F58" s="421"/>
      <c r="G58" s="836"/>
    </row>
    <row r="59" spans="1:14" ht="12.75" customHeight="1">
      <c r="A59" s="21" t="s">
        <v>106</v>
      </c>
      <c r="B59" s="441"/>
      <c r="C59" s="442"/>
      <c r="D59" s="434"/>
      <c r="E59" s="421"/>
      <c r="F59" s="421"/>
      <c r="G59" s="836"/>
    </row>
    <row r="60" spans="1:14" ht="12.75" customHeight="1">
      <c r="A60" s="21"/>
      <c r="B60" s="441"/>
      <c r="C60" s="442"/>
      <c r="D60" s="434"/>
      <c r="E60" s="421"/>
      <c r="F60" s="421"/>
      <c r="G60" s="836"/>
    </row>
    <row r="61" spans="1:14" ht="12.75" customHeight="1">
      <c r="A61" s="21"/>
      <c r="B61" s="441"/>
      <c r="C61" s="442"/>
      <c r="D61" s="434"/>
      <c r="E61" s="421"/>
      <c r="F61" s="421"/>
      <c r="G61" s="836"/>
    </row>
    <row r="62" spans="1:14" ht="12.75" customHeight="1">
      <c r="A62" s="17" t="s">
        <v>107</v>
      </c>
      <c r="B62" s="441"/>
      <c r="C62" s="442"/>
      <c r="D62" s="434"/>
      <c r="E62" s="421"/>
      <c r="F62" s="421"/>
      <c r="G62" s="836"/>
    </row>
    <row r="63" spans="1:14" ht="12.75" customHeight="1">
      <c r="A63" s="21" t="s">
        <v>108</v>
      </c>
      <c r="B63" s="438">
        <v>124380</v>
      </c>
      <c r="C63" s="439">
        <v>97580</v>
      </c>
      <c r="D63" s="439">
        <v>84380</v>
      </c>
      <c r="E63" s="421">
        <f>+B63*1.07</f>
        <v>133086.6</v>
      </c>
      <c r="F63" s="421">
        <f>+C63*1.07</f>
        <v>104410.6</v>
      </c>
      <c r="G63" s="836">
        <f>+D63*1.07</f>
        <v>90286.6</v>
      </c>
      <c r="I63" s="347"/>
      <c r="J63" s="496"/>
      <c r="K63" s="496"/>
      <c r="L63" s="347"/>
      <c r="M63" s="347"/>
      <c r="N63" s="347"/>
    </row>
    <row r="64" spans="1:14" ht="12.75" customHeight="1">
      <c r="A64" s="21" t="s">
        <v>99</v>
      </c>
      <c r="B64" s="441"/>
      <c r="C64" s="442"/>
      <c r="D64" s="434"/>
      <c r="E64" s="421"/>
      <c r="F64" s="421"/>
      <c r="G64" s="836"/>
    </row>
    <row r="65" spans="1:14" ht="12.75" customHeight="1">
      <c r="A65" s="21" t="s">
        <v>114</v>
      </c>
      <c r="B65" s="441"/>
      <c r="C65" s="442"/>
      <c r="D65" s="434"/>
      <c r="E65" s="421"/>
      <c r="F65" s="421"/>
      <c r="G65" s="836"/>
    </row>
    <row r="66" spans="1:14" ht="12.75" customHeight="1">
      <c r="A66" s="21"/>
      <c r="B66" s="441"/>
      <c r="C66" s="442"/>
      <c r="D66" s="434"/>
      <c r="E66" s="421"/>
      <c r="F66" s="421"/>
      <c r="G66" s="836"/>
    </row>
    <row r="67" spans="1:14" ht="12.75" customHeight="1">
      <c r="A67" s="17" t="s">
        <v>110</v>
      </c>
      <c r="B67" s="441"/>
      <c r="C67" s="442"/>
      <c r="D67" s="434"/>
      <c r="E67" s="421"/>
      <c r="F67" s="421"/>
      <c r="G67" s="836"/>
    </row>
    <row r="68" spans="1:14" ht="12.75" customHeight="1">
      <c r="A68" s="21" t="s">
        <v>111</v>
      </c>
      <c r="B68" s="438">
        <v>136800</v>
      </c>
      <c r="C68" s="439">
        <v>110000</v>
      </c>
      <c r="D68" s="440">
        <v>96800</v>
      </c>
      <c r="E68" s="421">
        <f>+B68*1.07</f>
        <v>146376</v>
      </c>
      <c r="F68" s="421">
        <f>+C68*1.07</f>
        <v>117700</v>
      </c>
      <c r="G68" s="836">
        <f>+D68*1.07</f>
        <v>103576</v>
      </c>
      <c r="I68" s="347"/>
      <c r="J68" s="496"/>
      <c r="K68" s="496"/>
      <c r="L68" s="347"/>
      <c r="M68" s="347"/>
      <c r="N68" s="347"/>
    </row>
    <row r="69" spans="1:14" ht="12.75" customHeight="1">
      <c r="A69" s="21" t="s">
        <v>112</v>
      </c>
      <c r="B69" s="441"/>
      <c r="C69" s="442"/>
      <c r="D69" s="434"/>
      <c r="E69" s="421"/>
      <c r="F69" s="421"/>
      <c r="G69" s="836"/>
    </row>
    <row r="70" spans="1:14" ht="12.75" customHeight="1">
      <c r="A70" s="21" t="s">
        <v>109</v>
      </c>
      <c r="B70" s="441"/>
      <c r="C70" s="442"/>
      <c r="D70" s="434"/>
      <c r="E70" s="421"/>
      <c r="F70" s="421"/>
      <c r="G70" s="836"/>
    </row>
    <row r="71" spans="1:14" ht="12.75" customHeight="1">
      <c r="A71" s="21" t="s">
        <v>119</v>
      </c>
      <c r="B71" s="441"/>
      <c r="C71" s="442"/>
      <c r="D71" s="434"/>
      <c r="E71" s="421"/>
      <c r="F71" s="421"/>
      <c r="G71" s="836"/>
    </row>
    <row r="72" spans="1:14" ht="12.75" customHeight="1">
      <c r="A72" s="21" t="s">
        <v>113</v>
      </c>
      <c r="B72" s="441"/>
      <c r="C72" s="442"/>
      <c r="D72" s="434"/>
      <c r="E72" s="421"/>
      <c r="F72" s="421"/>
      <c r="G72" s="836"/>
    </row>
    <row r="73" spans="1:14" ht="12.75" customHeight="1">
      <c r="A73" s="21" t="s">
        <v>120</v>
      </c>
      <c r="B73" s="441"/>
      <c r="C73" s="442"/>
      <c r="D73" s="434"/>
      <c r="E73" s="421"/>
      <c r="F73" s="421"/>
      <c r="G73" s="836"/>
    </row>
    <row r="74" spans="1:14" ht="12.75" customHeight="1">
      <c r="A74" s="21"/>
      <c r="B74" s="441"/>
      <c r="C74" s="442"/>
      <c r="D74" s="434"/>
      <c r="E74" s="421"/>
      <c r="F74" s="421"/>
      <c r="G74" s="836"/>
    </row>
    <row r="75" spans="1:14" ht="12.75" customHeight="1">
      <c r="A75" s="17" t="s">
        <v>115</v>
      </c>
      <c r="B75" s="441"/>
      <c r="C75" s="442"/>
      <c r="D75" s="434"/>
      <c r="E75" s="421"/>
      <c r="F75" s="421"/>
      <c r="G75" s="836"/>
    </row>
    <row r="76" spans="1:14" ht="12.75" customHeight="1">
      <c r="A76" s="21" t="s">
        <v>116</v>
      </c>
      <c r="B76" s="438">
        <v>150380</v>
      </c>
      <c r="C76" s="439">
        <v>123580</v>
      </c>
      <c r="D76" s="440">
        <v>110380</v>
      </c>
      <c r="E76" s="421">
        <f>+B76*1.07</f>
        <v>160906.6</v>
      </c>
      <c r="F76" s="421">
        <f>+C76*1.07</f>
        <v>132230.6</v>
      </c>
      <c r="G76" s="836">
        <f>+D76*1.07</f>
        <v>118106.6</v>
      </c>
      <c r="I76" s="347"/>
      <c r="J76" s="496"/>
      <c r="K76" s="496"/>
      <c r="L76" s="347"/>
      <c r="M76" s="347"/>
      <c r="N76" s="347"/>
    </row>
    <row r="77" spans="1:14" ht="12.75" customHeight="1">
      <c r="A77" s="21" t="s">
        <v>117</v>
      </c>
      <c r="B77" s="441"/>
      <c r="C77" s="442"/>
      <c r="D77" s="434"/>
      <c r="E77" s="421"/>
      <c r="F77" s="421"/>
      <c r="G77" s="836"/>
    </row>
    <row r="78" spans="1:14" ht="12.75" customHeight="1">
      <c r="A78" s="21" t="s">
        <v>118</v>
      </c>
      <c r="B78" s="441"/>
      <c r="C78" s="442"/>
      <c r="D78" s="434"/>
      <c r="E78" s="421"/>
      <c r="F78" s="421"/>
      <c r="G78" s="836"/>
    </row>
    <row r="79" spans="1:14" ht="12.75" customHeight="1">
      <c r="A79" s="21" t="s">
        <v>123</v>
      </c>
      <c r="B79" s="441"/>
      <c r="C79" s="442"/>
      <c r="D79" s="434"/>
      <c r="E79" s="421"/>
      <c r="F79" s="421"/>
      <c r="G79" s="836"/>
    </row>
    <row r="80" spans="1:14" ht="12.75" customHeight="1">
      <c r="A80" s="21" t="s">
        <v>126</v>
      </c>
      <c r="B80" s="441"/>
      <c r="C80" s="442"/>
      <c r="D80" s="434"/>
      <c r="E80" s="421"/>
      <c r="F80" s="421"/>
      <c r="G80" s="836"/>
    </row>
    <row r="81" spans="1:14" ht="12.75" customHeight="1">
      <c r="A81" s="21"/>
      <c r="B81" s="441"/>
      <c r="C81" s="442"/>
      <c r="D81" s="434"/>
      <c r="E81" s="421"/>
      <c r="F81" s="421"/>
      <c r="G81" s="836"/>
    </row>
    <row r="82" spans="1:14" ht="12.75" customHeight="1">
      <c r="A82" s="17" t="s">
        <v>121</v>
      </c>
      <c r="B82" s="441"/>
      <c r="C82" s="442"/>
      <c r="D82" s="434"/>
      <c r="E82" s="421"/>
      <c r="F82" s="421"/>
      <c r="G82" s="836"/>
    </row>
    <row r="83" spans="1:14" ht="12.75" customHeight="1">
      <c r="A83" s="21" t="s">
        <v>839</v>
      </c>
      <c r="B83" s="438">
        <v>161400</v>
      </c>
      <c r="C83" s="439">
        <v>134600</v>
      </c>
      <c r="D83" s="440">
        <v>121400</v>
      </c>
      <c r="E83" s="421">
        <f>+B83*1.07</f>
        <v>172698</v>
      </c>
      <c r="F83" s="421">
        <f>+C83*1.07</f>
        <v>144022</v>
      </c>
      <c r="G83" s="836">
        <f>+D83*1.07</f>
        <v>129898.00000000001</v>
      </c>
      <c r="I83" s="347"/>
      <c r="J83" s="496"/>
      <c r="K83" s="496"/>
      <c r="L83" s="347"/>
      <c r="M83" s="347"/>
      <c r="N83" s="347"/>
    </row>
    <row r="84" spans="1:14" ht="12.75" customHeight="1">
      <c r="A84" s="21" t="s">
        <v>122</v>
      </c>
      <c r="B84" s="441"/>
      <c r="C84" s="442"/>
      <c r="D84" s="434"/>
      <c r="E84" s="421"/>
      <c r="F84" s="421"/>
      <c r="G84" s="836"/>
    </row>
    <row r="85" spans="1:14" ht="12.75" customHeight="1">
      <c r="A85" s="21" t="s">
        <v>124</v>
      </c>
      <c r="B85" s="441"/>
      <c r="C85" s="442"/>
      <c r="D85" s="434"/>
      <c r="E85" s="421"/>
      <c r="F85" s="421"/>
      <c r="G85" s="836"/>
    </row>
    <row r="86" spans="1:14" ht="12.75" customHeight="1">
      <c r="A86" s="21" t="s">
        <v>125</v>
      </c>
      <c r="B86" s="441"/>
      <c r="C86" s="442"/>
      <c r="D86" s="434"/>
      <c r="E86" s="421"/>
      <c r="F86" s="421"/>
      <c r="G86" s="836"/>
    </row>
    <row r="87" spans="1:14" ht="12.75" customHeight="1">
      <c r="A87" s="21"/>
      <c r="B87" s="441"/>
      <c r="C87" s="442"/>
      <c r="D87" s="434"/>
      <c r="E87" s="421"/>
      <c r="F87" s="421"/>
      <c r="G87" s="836"/>
    </row>
    <row r="88" spans="1:14" ht="12.75" customHeight="1">
      <c r="A88" s="17" t="s">
        <v>127</v>
      </c>
      <c r="B88" s="441"/>
      <c r="C88" s="442"/>
      <c r="D88" s="434"/>
      <c r="E88" s="421"/>
      <c r="F88" s="421"/>
      <c r="G88" s="836"/>
    </row>
    <row r="89" spans="1:14" ht="12.75" customHeight="1">
      <c r="A89" s="21" t="s">
        <v>840</v>
      </c>
      <c r="B89" s="438">
        <v>192630</v>
      </c>
      <c r="C89" s="439">
        <v>165830</v>
      </c>
      <c r="D89" s="440">
        <v>152630</v>
      </c>
      <c r="E89" s="421">
        <f>+B89*1.07</f>
        <v>206114.1</v>
      </c>
      <c r="F89" s="421">
        <f>+C89*1.07</f>
        <v>177438.1</v>
      </c>
      <c r="G89" s="836">
        <f>+D89*1.07</f>
        <v>163314.1</v>
      </c>
      <c r="I89" s="347"/>
      <c r="J89" s="496"/>
      <c r="K89" s="496"/>
      <c r="L89" s="347"/>
      <c r="M89" s="347"/>
      <c r="N89" s="347"/>
    </row>
    <row r="90" spans="1:14" ht="12.75" customHeight="1">
      <c r="A90" s="21" t="s">
        <v>326</v>
      </c>
      <c r="B90" s="441"/>
      <c r="C90" s="442"/>
      <c r="D90" s="434"/>
      <c r="E90" s="421"/>
      <c r="F90" s="421"/>
      <c r="G90" s="836"/>
    </row>
    <row r="91" spans="1:14" ht="12.75" customHeight="1">
      <c r="A91" s="21" t="s">
        <v>320</v>
      </c>
      <c r="B91" s="441"/>
      <c r="C91" s="442"/>
      <c r="D91" s="434"/>
      <c r="E91" s="421"/>
      <c r="F91" s="421"/>
      <c r="G91" s="836"/>
    </row>
    <row r="92" spans="1:14" ht="12.75" customHeight="1">
      <c r="A92" s="21" t="s">
        <v>322</v>
      </c>
      <c r="B92" s="441"/>
      <c r="C92" s="442"/>
      <c r="D92" s="434"/>
      <c r="E92" s="421"/>
      <c r="F92" s="421"/>
      <c r="G92" s="836"/>
    </row>
    <row r="93" spans="1:14" ht="12.75" customHeight="1">
      <c r="A93" s="21" t="s">
        <v>323</v>
      </c>
      <c r="B93" s="441"/>
      <c r="C93" s="442"/>
      <c r="D93" s="434"/>
      <c r="E93" s="421"/>
      <c r="F93" s="421"/>
      <c r="G93" s="836"/>
    </row>
    <row r="94" spans="1:14" ht="12.75" customHeight="1">
      <c r="A94" s="21"/>
      <c r="B94" s="441"/>
      <c r="C94" s="442"/>
      <c r="D94" s="434"/>
      <c r="E94" s="421"/>
      <c r="F94" s="421"/>
      <c r="G94" s="836"/>
    </row>
    <row r="95" spans="1:14" ht="12.75" customHeight="1">
      <c r="A95" s="17" t="s">
        <v>324</v>
      </c>
      <c r="B95" s="441"/>
      <c r="C95" s="442"/>
      <c r="D95" s="434"/>
      <c r="E95" s="421"/>
      <c r="F95" s="421"/>
      <c r="G95" s="836"/>
    </row>
    <row r="96" spans="1:14" ht="12.75" customHeight="1">
      <c r="A96" s="21" t="s">
        <v>321</v>
      </c>
      <c r="B96" s="438">
        <v>212270</v>
      </c>
      <c r="C96" s="439">
        <v>185470</v>
      </c>
      <c r="D96" s="440">
        <v>172270</v>
      </c>
      <c r="E96" s="421">
        <f>+B96*1.09</f>
        <v>231374.30000000002</v>
      </c>
      <c r="F96" s="421">
        <f>+C96*1.09</f>
        <v>202162.30000000002</v>
      </c>
      <c r="G96" s="836">
        <f>+D96*1.09</f>
        <v>187774.30000000002</v>
      </c>
      <c r="I96" s="347"/>
      <c r="J96" s="496"/>
      <c r="K96" s="496"/>
      <c r="L96" s="347"/>
      <c r="M96" s="347"/>
      <c r="N96" s="347"/>
    </row>
    <row r="97" spans="1:14" ht="12.75" customHeight="1">
      <c r="A97" s="21"/>
      <c r="B97" s="441"/>
      <c r="C97" s="442"/>
      <c r="D97" s="434"/>
      <c r="E97" s="421"/>
      <c r="F97" s="421"/>
      <c r="G97" s="836"/>
    </row>
    <row r="98" spans="1:14" ht="12.75" customHeight="1">
      <c r="A98" s="17" t="s">
        <v>327</v>
      </c>
      <c r="B98" s="441"/>
      <c r="C98" s="442"/>
      <c r="D98" s="434"/>
      <c r="E98" s="421"/>
      <c r="F98" s="421"/>
      <c r="G98" s="836"/>
    </row>
    <row r="99" spans="1:14" s="490" customFormat="1" ht="12.75" customHeight="1">
      <c r="A99" s="21" t="s">
        <v>325</v>
      </c>
      <c r="B99" s="438">
        <v>260230</v>
      </c>
      <c r="C99" s="439">
        <v>233430</v>
      </c>
      <c r="D99" s="440">
        <v>220230</v>
      </c>
      <c r="E99" s="421">
        <f>+B99*1.09</f>
        <v>283650.7</v>
      </c>
      <c r="F99" s="421">
        <f>+C99*1.09</f>
        <v>254438.7</v>
      </c>
      <c r="G99" s="836">
        <f>+D99*1.09</f>
        <v>240050.7</v>
      </c>
    </row>
    <row r="100" spans="1:14" ht="12.75" customHeight="1">
      <c r="A100" s="837" t="s">
        <v>841</v>
      </c>
      <c r="B100" s="443"/>
      <c r="C100" s="444"/>
      <c r="D100" s="445"/>
      <c r="E100" s="424"/>
      <c r="F100" s="424"/>
      <c r="G100" s="838"/>
      <c r="I100" s="347"/>
      <c r="J100" s="496"/>
      <c r="K100" s="496"/>
      <c r="L100" s="347"/>
      <c r="M100" s="347"/>
      <c r="N100" s="347"/>
    </row>
    <row r="101" spans="1:14" ht="12.75" customHeight="1">
      <c r="A101" s="99"/>
      <c r="B101" s="265"/>
      <c r="C101" s="265"/>
      <c r="D101" s="265"/>
      <c r="E101" s="265"/>
      <c r="F101" s="265"/>
      <c r="G101" s="24"/>
    </row>
    <row r="102" spans="1:14" ht="12.75" customHeight="1">
      <c r="A102" s="99"/>
      <c r="B102" s="265"/>
      <c r="C102" s="265"/>
      <c r="D102" s="265"/>
      <c r="E102" s="265"/>
      <c r="F102" s="265"/>
      <c r="G102" s="24"/>
    </row>
    <row r="103" spans="1:14" ht="12.75" customHeight="1">
      <c r="A103" s="17"/>
      <c r="B103" s="265"/>
      <c r="C103" s="265"/>
      <c r="D103" s="265"/>
      <c r="E103" s="265"/>
      <c r="F103" s="265"/>
      <c r="G103" s="24"/>
    </row>
    <row r="104" spans="1:14" ht="12.75" customHeight="1">
      <c r="A104" s="17" t="s">
        <v>239</v>
      </c>
      <c r="B104" s="265" t="s">
        <v>842</v>
      </c>
      <c r="C104" s="265" t="s">
        <v>843</v>
      </c>
      <c r="D104" s="265"/>
      <c r="E104" s="265"/>
      <c r="F104" s="265"/>
      <c r="G104" s="24"/>
    </row>
    <row r="105" spans="1:14" ht="12.75" customHeight="1">
      <c r="A105" s="539" t="s">
        <v>844</v>
      </c>
      <c r="B105" s="40"/>
      <c r="C105" s="427"/>
      <c r="D105" s="265"/>
      <c r="E105" s="265"/>
      <c r="F105" s="265"/>
      <c r="G105" s="24"/>
    </row>
    <row r="106" spans="1:14" ht="12.75" customHeight="1">
      <c r="A106" s="99" t="s">
        <v>845</v>
      </c>
      <c r="B106" s="446">
        <v>113610</v>
      </c>
      <c r="C106" s="421">
        <f>+B106*1.07</f>
        <v>121562.70000000001</v>
      </c>
      <c r="D106" s="265"/>
      <c r="E106" s="265"/>
      <c r="F106" s="265"/>
      <c r="G106" s="24"/>
    </row>
    <row r="107" spans="1:14" ht="12.75" customHeight="1">
      <c r="A107" s="99" t="s">
        <v>377</v>
      </c>
      <c r="B107" s="446">
        <v>9160</v>
      </c>
      <c r="C107" s="421">
        <f>+B107*1.07</f>
        <v>9801.2000000000007</v>
      </c>
      <c r="D107" s="265"/>
      <c r="E107" s="265"/>
      <c r="F107" s="265"/>
      <c r="G107" s="24"/>
    </row>
    <row r="108" spans="1:14" ht="12.75" customHeight="1">
      <c r="A108" s="99" t="s">
        <v>378</v>
      </c>
      <c r="B108" s="265"/>
      <c r="C108" s="434"/>
      <c r="D108" s="265"/>
      <c r="E108" s="265"/>
      <c r="F108" s="265"/>
      <c r="G108" s="24"/>
    </row>
    <row r="109" spans="1:14" ht="12.75" customHeight="1">
      <c r="A109" s="99" t="s">
        <v>846</v>
      </c>
      <c r="B109" s="265"/>
      <c r="C109" s="434"/>
      <c r="D109" s="265"/>
      <c r="E109" s="265"/>
      <c r="F109" s="265"/>
      <c r="G109" s="24"/>
    </row>
    <row r="110" spans="1:14" ht="12.75" customHeight="1">
      <c r="A110" s="837" t="s">
        <v>847</v>
      </c>
      <c r="B110" s="39"/>
      <c r="C110" s="430"/>
      <c r="D110" s="265"/>
      <c r="E110" s="265"/>
      <c r="F110" s="265"/>
      <c r="G110" s="24"/>
    </row>
    <row r="111" spans="1:14" ht="12.75" customHeight="1">
      <c r="A111" s="99"/>
      <c r="B111" s="265"/>
      <c r="C111" s="265"/>
      <c r="D111" s="265"/>
      <c r="E111" s="265"/>
      <c r="F111" s="265"/>
      <c r="G111" s="24"/>
    </row>
    <row r="112" spans="1:14" ht="12.75" customHeight="1">
      <c r="A112" s="99"/>
      <c r="B112" s="265"/>
      <c r="C112" s="265"/>
      <c r="D112" s="265"/>
      <c r="E112" s="265"/>
      <c r="F112" s="265"/>
      <c r="G112" s="24"/>
    </row>
    <row r="113" spans="1:7" s="349" customFormat="1" ht="12.75" customHeight="1">
      <c r="A113" s="17" t="s">
        <v>848</v>
      </c>
      <c r="B113" s="265"/>
      <c r="C113" s="265"/>
      <c r="D113" s="265"/>
      <c r="E113" s="265"/>
      <c r="F113" s="265"/>
      <c r="G113" s="24"/>
    </row>
    <row r="114" spans="1:7" ht="12.75" customHeight="1">
      <c r="A114" s="21" t="s">
        <v>849</v>
      </c>
      <c r="B114" s="38" t="s">
        <v>850</v>
      </c>
      <c r="C114" s="38" t="s">
        <v>911</v>
      </c>
      <c r="D114" s="38" t="s">
        <v>851</v>
      </c>
      <c r="E114" s="38"/>
      <c r="F114" s="38"/>
      <c r="G114" s="91"/>
    </row>
    <row r="115" spans="1:7" ht="12.75" customHeight="1">
      <c r="A115" s="539" t="s">
        <v>852</v>
      </c>
      <c r="B115" s="40" t="s">
        <v>853</v>
      </c>
      <c r="C115" s="447">
        <v>8100</v>
      </c>
      <c r="D115" s="418">
        <f>+C115*1.1</f>
        <v>8910</v>
      </c>
      <c r="E115" s="265"/>
      <c r="F115" s="265"/>
      <c r="G115" s="24"/>
    </row>
    <row r="116" spans="1:7" ht="12.75" customHeight="1">
      <c r="A116" s="99" t="s">
        <v>854</v>
      </c>
      <c r="B116" s="265" t="s">
        <v>853</v>
      </c>
      <c r="C116" s="446">
        <v>8500</v>
      </c>
      <c r="D116" s="421">
        <f>+C116*1.1</f>
        <v>9350</v>
      </c>
      <c r="E116" s="265"/>
      <c r="F116" s="265"/>
      <c r="G116" s="24"/>
    </row>
    <row r="117" spans="1:7" ht="12.75" customHeight="1">
      <c r="A117" s="99" t="s">
        <v>855</v>
      </c>
      <c r="B117" s="265" t="s">
        <v>856</v>
      </c>
      <c r="C117" s="446">
        <v>11500</v>
      </c>
      <c r="D117" s="421">
        <f t="shared" ref="D117:D122" si="0">+C117*1.11</f>
        <v>12765.000000000002</v>
      </c>
      <c r="E117" s="265"/>
      <c r="F117" s="265"/>
      <c r="G117" s="24"/>
    </row>
    <row r="118" spans="1:7" ht="12.75" customHeight="1">
      <c r="A118" s="99" t="s">
        <v>857</v>
      </c>
      <c r="B118" s="265" t="s">
        <v>858</v>
      </c>
      <c r="C118" s="446">
        <v>16300</v>
      </c>
      <c r="D118" s="421">
        <f t="shared" si="0"/>
        <v>18093</v>
      </c>
      <c r="E118" s="265"/>
      <c r="F118" s="265"/>
      <c r="G118" s="24"/>
    </row>
    <row r="119" spans="1:7" ht="12.75" customHeight="1">
      <c r="A119" s="99" t="s">
        <v>859</v>
      </c>
      <c r="B119" s="265" t="s">
        <v>814</v>
      </c>
      <c r="C119" s="446">
        <v>19900</v>
      </c>
      <c r="D119" s="421">
        <f t="shared" si="0"/>
        <v>22089.000000000004</v>
      </c>
      <c r="E119" s="265"/>
      <c r="F119" s="265"/>
      <c r="G119" s="24"/>
    </row>
    <row r="120" spans="1:7" ht="12.75" customHeight="1">
      <c r="A120" s="99" t="s">
        <v>860</v>
      </c>
      <c r="B120" s="265" t="s">
        <v>814</v>
      </c>
      <c r="C120" s="446">
        <v>23200</v>
      </c>
      <c r="D120" s="421">
        <f t="shared" si="0"/>
        <v>25752.000000000004</v>
      </c>
      <c r="E120" s="265"/>
      <c r="F120" s="265"/>
      <c r="G120" s="24"/>
    </row>
    <row r="121" spans="1:7" ht="12.75" customHeight="1">
      <c r="A121" s="99" t="s">
        <v>861</v>
      </c>
      <c r="B121" s="265" t="s">
        <v>814</v>
      </c>
      <c r="C121" s="446">
        <v>27010</v>
      </c>
      <c r="D121" s="421">
        <f t="shared" si="0"/>
        <v>29981.100000000002</v>
      </c>
      <c r="E121" s="265"/>
      <c r="F121" s="265"/>
      <c r="G121" s="24"/>
    </row>
    <row r="122" spans="1:7" ht="12.75" customHeight="1">
      <c r="A122" s="833" t="s">
        <v>862</v>
      </c>
      <c r="B122" s="39" t="s">
        <v>814</v>
      </c>
      <c r="C122" s="448">
        <v>30410</v>
      </c>
      <c r="D122" s="424">
        <f t="shared" si="0"/>
        <v>33755.100000000006</v>
      </c>
      <c r="E122" s="265"/>
      <c r="F122" s="265"/>
      <c r="G122" s="24"/>
    </row>
    <row r="123" spans="1:7" ht="12.75" customHeight="1">
      <c r="A123" s="99"/>
      <c r="B123" s="265"/>
      <c r="C123" s="265"/>
      <c r="D123" s="265"/>
      <c r="E123" s="265"/>
      <c r="F123" s="265"/>
      <c r="G123" s="24"/>
    </row>
    <row r="124" spans="1:7" ht="12.75" customHeight="1">
      <c r="A124" s="17" t="s">
        <v>239</v>
      </c>
      <c r="B124" s="265" t="s">
        <v>842</v>
      </c>
      <c r="C124" s="265" t="s">
        <v>843</v>
      </c>
      <c r="D124" s="265"/>
      <c r="E124" s="265"/>
      <c r="F124" s="265"/>
      <c r="G124" s="24"/>
    </row>
    <row r="125" spans="1:7" ht="12.75" customHeight="1">
      <c r="A125" s="539" t="s">
        <v>863</v>
      </c>
      <c r="B125" s="40">
        <v>240</v>
      </c>
      <c r="C125" s="450">
        <f>+B125*1.11</f>
        <v>266.40000000000003</v>
      </c>
      <c r="D125" s="265"/>
      <c r="E125" s="265"/>
      <c r="F125" s="265"/>
      <c r="G125" s="24"/>
    </row>
    <row r="126" spans="1:7" ht="12.75" customHeight="1">
      <c r="A126" s="833" t="s">
        <v>864</v>
      </c>
      <c r="B126" s="39">
        <v>800</v>
      </c>
      <c r="C126" s="430">
        <f>+B126*1.11</f>
        <v>888.00000000000011</v>
      </c>
      <c r="D126" s="265"/>
      <c r="E126" s="265"/>
      <c r="F126" s="265"/>
      <c r="G126" s="24"/>
    </row>
    <row r="127" spans="1:7" ht="12.75" customHeight="1">
      <c r="A127" s="99"/>
      <c r="B127" s="265"/>
      <c r="C127" s="265"/>
      <c r="D127" s="265"/>
      <c r="E127" s="265"/>
      <c r="F127" s="265"/>
      <c r="G127" s="24"/>
    </row>
    <row r="128" spans="1:7" ht="12.75" customHeight="1">
      <c r="A128" s="99" t="s">
        <v>865</v>
      </c>
      <c r="B128" s="265"/>
      <c r="C128" s="265"/>
      <c r="D128" s="265"/>
      <c r="E128" s="265"/>
      <c r="F128" s="265"/>
      <c r="G128" s="24"/>
    </row>
    <row r="129" spans="1:7" ht="12.75" customHeight="1">
      <c r="A129" s="99"/>
      <c r="B129" s="265"/>
      <c r="C129" s="265"/>
      <c r="D129" s="265"/>
      <c r="E129" s="265"/>
      <c r="F129" s="265"/>
      <c r="G129" s="24"/>
    </row>
    <row r="130" spans="1:7" ht="12.75" customHeight="1">
      <c r="A130" s="99" t="s">
        <v>866</v>
      </c>
      <c r="B130" s="265"/>
      <c r="C130" s="265"/>
      <c r="D130" s="265"/>
      <c r="E130" s="265"/>
      <c r="F130" s="265"/>
      <c r="G130" s="24"/>
    </row>
    <row r="131" spans="1:7" ht="12.75" customHeight="1">
      <c r="A131" s="99" t="s">
        <v>867</v>
      </c>
      <c r="B131" s="265"/>
      <c r="C131" s="265"/>
      <c r="D131" s="265"/>
      <c r="E131" s="265"/>
      <c r="F131" s="265"/>
      <c r="G131" s="24"/>
    </row>
    <row r="132" spans="1:7" ht="12.75" customHeight="1">
      <c r="A132" s="99" t="s">
        <v>868</v>
      </c>
      <c r="B132" s="265"/>
      <c r="C132" s="265"/>
      <c r="D132" s="265"/>
      <c r="E132" s="265"/>
      <c r="F132" s="265"/>
      <c r="G132" s="24"/>
    </row>
    <row r="133" spans="1:7" ht="12.75" customHeight="1">
      <c r="A133" s="99" t="s">
        <v>869</v>
      </c>
      <c r="B133" s="265"/>
      <c r="C133" s="265"/>
      <c r="D133" s="265"/>
      <c r="E133" s="265"/>
      <c r="F133" s="265"/>
      <c r="G133" s="24"/>
    </row>
    <row r="134" spans="1:7" ht="12.75" customHeight="1">
      <c r="A134" s="99"/>
      <c r="B134" s="265"/>
      <c r="C134" s="265"/>
      <c r="D134" s="265"/>
      <c r="E134" s="265"/>
      <c r="F134" s="265"/>
      <c r="G134" s="24"/>
    </row>
    <row r="135" spans="1:7" ht="12.75" customHeight="1">
      <c r="A135" s="99"/>
      <c r="B135" s="265"/>
      <c r="C135" s="265"/>
      <c r="D135" s="265"/>
      <c r="E135" s="265"/>
      <c r="F135" s="265"/>
      <c r="G135" s="24"/>
    </row>
    <row r="136" spans="1:7" ht="12.75" customHeight="1">
      <c r="A136" s="17" t="s">
        <v>908</v>
      </c>
      <c r="B136" s="38" t="s">
        <v>909</v>
      </c>
      <c r="C136" s="38" t="s">
        <v>910</v>
      </c>
      <c r="D136" s="265"/>
      <c r="E136" s="265"/>
      <c r="F136" s="265"/>
      <c r="G136" s="24"/>
    </row>
    <row r="137" spans="1:7" ht="12.75" customHeight="1">
      <c r="A137" s="99"/>
      <c r="B137" s="265"/>
      <c r="C137" s="265"/>
      <c r="D137" s="265"/>
      <c r="E137" s="265"/>
      <c r="F137" s="265"/>
      <c r="G137" s="24"/>
    </row>
    <row r="138" spans="1:7" ht="12.75" customHeight="1">
      <c r="A138" s="839" t="s">
        <v>871</v>
      </c>
      <c r="B138" s="40"/>
      <c r="C138" s="427"/>
      <c r="D138" s="265"/>
      <c r="E138" s="265"/>
      <c r="F138" s="265"/>
      <c r="G138" s="24"/>
    </row>
    <row r="139" spans="1:7" ht="12.75" customHeight="1">
      <c r="A139" s="99" t="s">
        <v>852</v>
      </c>
      <c r="B139" s="446">
        <v>6050</v>
      </c>
      <c r="C139" s="421">
        <f>+B139*1.19</f>
        <v>7199.5</v>
      </c>
      <c r="D139" s="265"/>
      <c r="E139" s="265"/>
      <c r="F139" s="265"/>
      <c r="G139" s="24"/>
    </row>
    <row r="140" spans="1:7" ht="12.75" customHeight="1">
      <c r="A140" s="99" t="s">
        <v>854</v>
      </c>
      <c r="B140" s="446">
        <v>7310</v>
      </c>
      <c r="C140" s="421">
        <f t="shared" ref="C140:C151" si="1">+B140*1.19</f>
        <v>8698.9</v>
      </c>
      <c r="D140" s="265"/>
      <c r="E140" s="265"/>
      <c r="F140" s="265"/>
      <c r="G140" s="24"/>
    </row>
    <row r="141" spans="1:7" ht="12.75" customHeight="1">
      <c r="A141" s="840" t="s">
        <v>872</v>
      </c>
      <c r="B141" s="265"/>
      <c r="C141" s="421"/>
      <c r="D141" s="265"/>
      <c r="E141" s="265"/>
      <c r="F141" s="265"/>
      <c r="G141" s="24"/>
    </row>
    <row r="142" spans="1:7" ht="12.75" customHeight="1">
      <c r="A142" s="99" t="s">
        <v>873</v>
      </c>
      <c r="B142" s="446">
        <v>10960</v>
      </c>
      <c r="C142" s="421">
        <f t="shared" si="1"/>
        <v>13042.4</v>
      </c>
      <c r="D142" s="265"/>
      <c r="E142" s="265"/>
      <c r="F142" s="265"/>
      <c r="G142" s="24"/>
    </row>
    <row r="143" spans="1:7" ht="12.75" customHeight="1">
      <c r="A143" s="99" t="s">
        <v>874</v>
      </c>
      <c r="B143" s="446">
        <v>14870</v>
      </c>
      <c r="C143" s="421">
        <f t="shared" si="1"/>
        <v>17695.3</v>
      </c>
      <c r="D143" s="265"/>
      <c r="E143" s="265"/>
      <c r="F143" s="265"/>
      <c r="G143" s="24"/>
    </row>
    <row r="144" spans="1:7" ht="12.75" customHeight="1">
      <c r="A144" s="99" t="s">
        <v>875</v>
      </c>
      <c r="B144" s="446">
        <v>19790</v>
      </c>
      <c r="C144" s="421">
        <f t="shared" si="1"/>
        <v>23550.1</v>
      </c>
      <c r="D144" s="265"/>
      <c r="E144" s="265"/>
      <c r="F144" s="265"/>
      <c r="G144" s="24"/>
    </row>
    <row r="145" spans="1:7" ht="12.75" customHeight="1">
      <c r="A145" s="99" t="s">
        <v>876</v>
      </c>
      <c r="B145" s="446">
        <v>25580</v>
      </c>
      <c r="C145" s="421">
        <f t="shared" si="1"/>
        <v>30440.199999999997</v>
      </c>
      <c r="D145" s="265"/>
      <c r="E145" s="265"/>
      <c r="F145" s="265"/>
      <c r="G145" s="24"/>
    </row>
    <row r="146" spans="1:7" ht="12.75" customHeight="1">
      <c r="A146" s="99" t="s">
        <v>877</v>
      </c>
      <c r="B146" s="446">
        <v>36670</v>
      </c>
      <c r="C146" s="421">
        <f t="shared" si="1"/>
        <v>43637.299999999996</v>
      </c>
      <c r="D146" s="265"/>
      <c r="E146" s="265"/>
      <c r="F146" s="265"/>
      <c r="G146" s="24"/>
    </row>
    <row r="147" spans="1:7" ht="12.75" customHeight="1">
      <c r="A147" s="99" t="s">
        <v>878</v>
      </c>
      <c r="B147" s="446">
        <v>32390</v>
      </c>
      <c r="C147" s="421">
        <f t="shared" si="1"/>
        <v>38544.1</v>
      </c>
      <c r="D147" s="265"/>
      <c r="E147" s="265"/>
      <c r="F147" s="265"/>
      <c r="G147" s="24"/>
    </row>
    <row r="148" spans="1:7" ht="12.75" customHeight="1">
      <c r="A148" s="99" t="s">
        <v>879</v>
      </c>
      <c r="B148" s="446">
        <v>28230</v>
      </c>
      <c r="C148" s="421">
        <f t="shared" si="1"/>
        <v>33593.699999999997</v>
      </c>
      <c r="D148" s="265"/>
      <c r="E148" s="265"/>
      <c r="F148" s="265"/>
      <c r="G148" s="24"/>
    </row>
    <row r="149" spans="1:7" ht="12.75" customHeight="1">
      <c r="A149" s="99" t="s">
        <v>880</v>
      </c>
      <c r="B149" s="446">
        <v>38940</v>
      </c>
      <c r="C149" s="421">
        <f t="shared" si="1"/>
        <v>46338.6</v>
      </c>
      <c r="D149" s="265"/>
      <c r="E149" s="265"/>
      <c r="F149" s="265"/>
      <c r="G149" s="24"/>
    </row>
    <row r="150" spans="1:7" ht="12.75" customHeight="1">
      <c r="A150" s="99" t="s">
        <v>881</v>
      </c>
      <c r="B150" s="446">
        <v>77000</v>
      </c>
      <c r="C150" s="421">
        <f t="shared" si="1"/>
        <v>91630</v>
      </c>
      <c r="D150" s="265"/>
      <c r="E150" s="265"/>
      <c r="F150" s="265"/>
      <c r="G150" s="24"/>
    </row>
    <row r="151" spans="1:7" ht="12.75" customHeight="1">
      <c r="A151" s="99" t="s">
        <v>882</v>
      </c>
      <c r="B151" s="446">
        <v>32640</v>
      </c>
      <c r="C151" s="421">
        <f t="shared" si="1"/>
        <v>38841.599999999999</v>
      </c>
      <c r="D151" s="265"/>
      <c r="E151" s="265"/>
      <c r="F151" s="265"/>
      <c r="G151" s="24"/>
    </row>
    <row r="152" spans="1:7" ht="12.75" customHeight="1">
      <c r="A152" s="833" t="s">
        <v>883</v>
      </c>
      <c r="B152" s="448">
        <v>46120</v>
      </c>
      <c r="C152" s="424">
        <f>+B152*1.19</f>
        <v>54882.799999999996</v>
      </c>
      <c r="D152" s="265"/>
      <c r="E152" s="265"/>
      <c r="F152" s="265"/>
      <c r="G152" s="24"/>
    </row>
    <row r="153" spans="1:7" ht="12.75" customHeight="1">
      <c r="A153" s="99" t="s">
        <v>378</v>
      </c>
      <c r="B153" s="265"/>
      <c r="C153" s="265"/>
      <c r="D153" s="265"/>
      <c r="E153" s="265"/>
      <c r="F153" s="265"/>
      <c r="G153" s="24"/>
    </row>
    <row r="154" spans="1:7" ht="12.75" customHeight="1">
      <c r="A154" s="99" t="s">
        <v>884</v>
      </c>
      <c r="B154" s="265"/>
      <c r="C154" s="265"/>
      <c r="D154" s="265"/>
      <c r="E154" s="265"/>
      <c r="F154" s="265"/>
      <c r="G154" s="24"/>
    </row>
    <row r="155" spans="1:7" ht="12.75" customHeight="1">
      <c r="A155" s="99"/>
      <c r="B155" s="265"/>
      <c r="C155" s="265"/>
      <c r="D155" s="265"/>
      <c r="E155" s="265"/>
      <c r="F155" s="265"/>
      <c r="G155" s="24"/>
    </row>
    <row r="156" spans="1:7" ht="12.75" customHeight="1">
      <c r="A156" s="17" t="s">
        <v>266</v>
      </c>
      <c r="B156" s="265"/>
      <c r="C156" s="265"/>
      <c r="D156" s="265"/>
      <c r="E156" s="265"/>
      <c r="F156" s="265"/>
      <c r="G156" s="24"/>
    </row>
    <row r="157" spans="1:7" ht="12.75" customHeight="1">
      <c r="A157" s="99"/>
      <c r="B157" s="265" t="s">
        <v>842</v>
      </c>
      <c r="C157" s="265" t="s">
        <v>885</v>
      </c>
      <c r="D157" s="265"/>
      <c r="E157" s="265"/>
      <c r="F157" s="265"/>
      <c r="G157" s="24"/>
    </row>
    <row r="158" spans="1:7" ht="12.75" customHeight="1">
      <c r="A158" s="841" t="s">
        <v>886</v>
      </c>
      <c r="B158" s="449">
        <v>230</v>
      </c>
      <c r="C158" s="451">
        <f>+B158*1.19</f>
        <v>273.7</v>
      </c>
      <c r="D158" s="265"/>
      <c r="E158" s="265"/>
      <c r="F158" s="265"/>
      <c r="G158" s="24"/>
    </row>
    <row r="159" spans="1:7" ht="12.75" customHeight="1">
      <c r="A159" s="99"/>
      <c r="B159" s="265"/>
      <c r="C159" s="265"/>
      <c r="D159" s="265"/>
      <c r="E159" s="265"/>
      <c r="F159" s="265"/>
      <c r="G159" s="24"/>
    </row>
    <row r="160" spans="1:7" ht="12.75" customHeight="1">
      <c r="A160" s="99" t="s">
        <v>66</v>
      </c>
      <c r="B160" s="265"/>
      <c r="C160" s="265"/>
      <c r="D160" s="265"/>
      <c r="E160" s="265"/>
      <c r="F160" s="265"/>
      <c r="G160" s="24"/>
    </row>
    <row r="161" spans="1:7" ht="12.75" customHeight="1">
      <c r="A161" s="99" t="s">
        <v>887</v>
      </c>
      <c r="B161" s="265"/>
      <c r="C161" s="265"/>
      <c r="D161" s="265"/>
      <c r="E161" s="265"/>
      <c r="F161" s="265"/>
      <c r="G161" s="24"/>
    </row>
    <row r="162" spans="1:7" ht="12.75" customHeight="1" thickBot="1">
      <c r="A162" s="396"/>
      <c r="B162" s="3"/>
      <c r="C162" s="3"/>
      <c r="D162" s="3"/>
      <c r="E162" s="3"/>
      <c r="F162" s="3"/>
      <c r="G162" s="102"/>
    </row>
    <row r="163" spans="1:7" ht="12.75" customHeight="1">
      <c r="A163" s="265"/>
      <c r="B163" s="265"/>
      <c r="C163" s="265"/>
      <c r="D163" s="265"/>
    </row>
    <row r="164" spans="1:7" ht="12.75" customHeight="1">
      <c r="A164" s="265"/>
      <c r="B164" s="265"/>
      <c r="C164" s="265"/>
      <c r="D164" s="265"/>
    </row>
    <row r="165" spans="1:7" ht="12.75" customHeight="1">
      <c r="A165" s="265"/>
      <c r="B165" s="265"/>
      <c r="C165" s="265"/>
      <c r="D165" s="265"/>
    </row>
    <row r="166" spans="1:7" ht="12.75" customHeight="1">
      <c r="A166" s="266"/>
      <c r="B166" s="265"/>
      <c r="C166" s="265"/>
      <c r="D166" s="265"/>
    </row>
    <row r="167" spans="1:7" ht="12.75" customHeight="1">
      <c r="A167" s="265"/>
      <c r="B167" s="265"/>
      <c r="C167" s="265"/>
      <c r="D167" s="265"/>
    </row>
    <row r="168" spans="1:7" ht="12.75" customHeight="1">
      <c r="A168" s="265"/>
      <c r="B168" s="265"/>
      <c r="C168" s="265"/>
      <c r="D168" s="265"/>
    </row>
    <row r="169" spans="1:7" ht="12.75" customHeight="1">
      <c r="A169" s="265"/>
      <c r="B169" s="265"/>
      <c r="C169" s="265"/>
      <c r="D169" s="265"/>
    </row>
    <row r="170" spans="1:7" ht="12.75" customHeight="1">
      <c r="A170" s="265"/>
      <c r="B170" s="265"/>
      <c r="C170" s="265"/>
      <c r="D170" s="265"/>
    </row>
    <row r="171" spans="1:7" ht="12.75" customHeight="1">
      <c r="A171" s="265"/>
      <c r="B171" s="265"/>
      <c r="C171" s="265"/>
      <c r="D171" s="265"/>
    </row>
    <row r="172" spans="1:7" ht="12.75" customHeight="1"/>
    <row r="173" spans="1:7" ht="12.75" customHeight="1"/>
    <row r="174" spans="1:7" ht="12.75" customHeight="1"/>
    <row r="175" spans="1:7" ht="12.75" customHeight="1"/>
    <row r="176" spans="1:7"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sheetData>
  <mergeCells count="11">
    <mergeCell ref="A1:F1"/>
    <mergeCell ref="B24:D24"/>
    <mergeCell ref="E24:G24"/>
    <mergeCell ref="A3:G3"/>
    <mergeCell ref="E25:E27"/>
    <mergeCell ref="F25:F27"/>
    <mergeCell ref="G25:G27"/>
    <mergeCell ref="A25:A27"/>
    <mergeCell ref="B25:B27"/>
    <mergeCell ref="C25:C27"/>
    <mergeCell ref="D25:D27"/>
  </mergeCells>
  <hyperlinks>
    <hyperlink ref="G1" location="Indhold!A1" display="Tilbage til indholdsoversigten"/>
    <hyperlink ref="E5" location="Kontaktpersoner!E9" display="kontaktperson"/>
    <hyperlink ref="F5" location="Indhold!A1" display="Tilbage til indholdsoversigten"/>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Normal="100" workbookViewId="0">
      <selection activeCell="F1" sqref="F1:G1"/>
    </sheetView>
  </sheetViews>
  <sheetFormatPr defaultColWidth="9.140625" defaultRowHeight="17.649999999999999" customHeight="1"/>
  <cols>
    <col min="1" max="1" width="39.140625" style="415" customWidth="1"/>
    <col min="2" max="2" width="22.5703125" style="415" customWidth="1"/>
    <col min="3" max="3" width="20.85546875" style="415" customWidth="1"/>
    <col min="4" max="4" width="16.7109375" style="415" customWidth="1"/>
    <col min="5" max="5" width="22.85546875" style="415" customWidth="1"/>
    <col min="6" max="6" width="21" style="415" customWidth="1"/>
    <col min="7" max="7" width="21.5703125" style="415" customWidth="1"/>
    <col min="8" max="8" width="12.28515625" style="415" customWidth="1"/>
    <col min="9" max="9" width="10.7109375" style="415" customWidth="1"/>
    <col min="10" max="10" width="17.7109375" style="415" customWidth="1"/>
    <col min="11" max="11" width="21.5703125" style="415" customWidth="1"/>
    <col min="12" max="12" width="15.5703125" style="415" customWidth="1"/>
    <col min="13" max="13" width="19.28515625" style="415" customWidth="1"/>
    <col min="14" max="14" width="14.5703125" style="415" customWidth="1"/>
    <col min="15" max="15" width="13.42578125" style="415" customWidth="1"/>
    <col min="16" max="16" width="15.7109375" style="415" customWidth="1"/>
    <col min="17" max="16384" width="9.140625" style="415"/>
  </cols>
  <sheetData>
    <row r="1" spans="1:7" ht="17.649999999999999" customHeight="1" thickBot="1">
      <c r="A1" s="977" t="s">
        <v>803</v>
      </c>
      <c r="B1" s="978"/>
      <c r="C1" s="978"/>
      <c r="D1" s="978"/>
      <c r="E1" s="978"/>
      <c r="F1" s="975" t="s">
        <v>80</v>
      </c>
      <c r="G1" s="976"/>
    </row>
    <row r="2" spans="1:7" s="504" customFormat="1" ht="17.649999999999999" customHeight="1">
      <c r="A2" s="517"/>
      <c r="B2" s="517"/>
      <c r="C2" s="265"/>
      <c r="D2" s="518"/>
      <c r="E2" s="518"/>
      <c r="F2" s="518"/>
    </row>
    <row r="3" spans="1:7" s="504" customFormat="1" ht="17.649999999999999" customHeight="1" thickBot="1">
      <c r="A3" s="517"/>
      <c r="B3" s="517"/>
      <c r="C3" s="265"/>
      <c r="D3" s="518"/>
      <c r="E3" s="518"/>
      <c r="F3" s="518"/>
    </row>
    <row r="4" spans="1:7" ht="12.75" customHeight="1">
      <c r="A4" s="842" t="s">
        <v>893</v>
      </c>
      <c r="B4" s="2"/>
      <c r="C4" s="2"/>
      <c r="D4" s="2"/>
      <c r="E4" s="2"/>
      <c r="F4" s="2"/>
      <c r="G4" s="549"/>
    </row>
    <row r="5" spans="1:7" ht="12.75">
      <c r="A5" s="99" t="s">
        <v>809</v>
      </c>
      <c r="B5" s="265"/>
      <c r="C5" s="265"/>
      <c r="D5" s="265"/>
      <c r="E5" s="265"/>
      <c r="F5" s="265"/>
      <c r="G5" s="24"/>
    </row>
    <row r="6" spans="1:7" s="490" customFormat="1" ht="12.75">
      <c r="A6" s="99"/>
      <c r="B6" s="265"/>
      <c r="C6" s="265"/>
      <c r="D6" s="265"/>
      <c r="E6" s="265"/>
      <c r="F6" s="265"/>
      <c r="G6" s="24"/>
    </row>
    <row r="7" spans="1:7" ht="12.75">
      <c r="A7" s="99"/>
      <c r="B7" s="265"/>
      <c r="C7" s="265"/>
      <c r="D7" s="265"/>
      <c r="E7" s="265"/>
      <c r="F7" s="265"/>
      <c r="G7" s="24"/>
    </row>
    <row r="8" spans="1:7" ht="12.75">
      <c r="A8" s="99"/>
      <c r="B8" s="265"/>
      <c r="C8" s="265"/>
      <c r="D8" s="265"/>
      <c r="E8" s="265"/>
      <c r="F8" s="265"/>
      <c r="G8" s="24"/>
    </row>
    <row r="9" spans="1:7" ht="12.75">
      <c r="A9" s="840" t="s">
        <v>812</v>
      </c>
      <c r="B9" s="1064" t="s">
        <v>810</v>
      </c>
      <c r="C9" s="1064"/>
      <c r="D9" s="1064"/>
      <c r="E9" s="1065" t="s">
        <v>811</v>
      </c>
      <c r="F9" s="1064"/>
      <c r="G9" s="1066"/>
    </row>
    <row r="10" spans="1:7" ht="12.75">
      <c r="A10" s="17" t="s">
        <v>813</v>
      </c>
      <c r="B10" s="266" t="s">
        <v>830</v>
      </c>
      <c r="C10" s="266" t="s">
        <v>913</v>
      </c>
      <c r="D10" s="266" t="s">
        <v>870</v>
      </c>
      <c r="E10" s="437" t="s">
        <v>830</v>
      </c>
      <c r="F10" s="266" t="s">
        <v>913</v>
      </c>
      <c r="G10" s="750" t="s">
        <v>870</v>
      </c>
    </row>
    <row r="11" spans="1:7" ht="12.75">
      <c r="A11" s="21" t="s">
        <v>853</v>
      </c>
      <c r="B11" s="416">
        <v>11610</v>
      </c>
      <c r="C11" s="417">
        <v>0</v>
      </c>
      <c r="D11" s="417">
        <v>8070</v>
      </c>
      <c r="E11" s="416">
        <f>+B11*1.05</f>
        <v>12190.5</v>
      </c>
      <c r="F11" s="417">
        <v>0</v>
      </c>
      <c r="G11" s="843">
        <f>+D11*1.19</f>
        <v>9603.2999999999993</v>
      </c>
    </row>
    <row r="12" spans="1:7" ht="12.75" customHeight="1">
      <c r="A12" s="21" t="s">
        <v>814</v>
      </c>
      <c r="B12" s="419">
        <v>11610</v>
      </c>
      <c r="C12" s="420">
        <v>0</v>
      </c>
      <c r="D12" s="420">
        <v>8070</v>
      </c>
      <c r="E12" s="419">
        <f>+B11*1.07</f>
        <v>12422.7</v>
      </c>
      <c r="F12" s="420">
        <v>0</v>
      </c>
      <c r="G12" s="836">
        <f>+D11*1.19</f>
        <v>9603.2999999999993</v>
      </c>
    </row>
    <row r="13" spans="1:7" ht="12.75" customHeight="1">
      <c r="A13" s="99" t="s">
        <v>815</v>
      </c>
      <c r="B13" s="419"/>
      <c r="C13" s="420"/>
      <c r="D13" s="420"/>
      <c r="E13" s="419"/>
      <c r="F13" s="420"/>
      <c r="G13" s="836"/>
    </row>
    <row r="14" spans="1:7" ht="12.75" customHeight="1">
      <c r="A14" s="99" t="s">
        <v>816</v>
      </c>
      <c r="B14" s="419"/>
      <c r="C14" s="420"/>
      <c r="D14" s="420"/>
      <c r="E14" s="419"/>
      <c r="F14" s="420"/>
      <c r="G14" s="836"/>
    </row>
    <row r="15" spans="1:7" ht="12.75">
      <c r="A15" s="99" t="s">
        <v>817</v>
      </c>
      <c r="B15" s="419">
        <v>15650</v>
      </c>
      <c r="C15" s="420">
        <v>0</v>
      </c>
      <c r="D15" s="420">
        <v>5040</v>
      </c>
      <c r="E15" s="419">
        <f>+B15*1.06</f>
        <v>16589</v>
      </c>
      <c r="F15" s="420">
        <v>0</v>
      </c>
      <c r="G15" s="836">
        <f t="shared" ref="G15:G19" si="0">+D15*1.19</f>
        <v>5997.5999999999995</v>
      </c>
    </row>
    <row r="16" spans="1:7" ht="12.75">
      <c r="A16" s="99" t="s">
        <v>245</v>
      </c>
      <c r="B16" s="419">
        <v>22610</v>
      </c>
      <c r="C16" s="420">
        <v>0</v>
      </c>
      <c r="D16" s="420">
        <v>7440</v>
      </c>
      <c r="E16" s="419">
        <f>+B16*1.06</f>
        <v>23966.600000000002</v>
      </c>
      <c r="F16" s="420">
        <v>0</v>
      </c>
      <c r="G16" s="836">
        <f t="shared" si="0"/>
        <v>8853.6</v>
      </c>
    </row>
    <row r="17" spans="1:7" ht="12.75">
      <c r="A17" s="99" t="s">
        <v>800</v>
      </c>
      <c r="B17" s="419">
        <v>27710</v>
      </c>
      <c r="C17" s="420">
        <v>0</v>
      </c>
      <c r="D17" s="420">
        <v>8570</v>
      </c>
      <c r="E17" s="419">
        <f t="shared" ref="E17:E22" si="1">+B17*1.07</f>
        <v>29649.7</v>
      </c>
      <c r="F17" s="420">
        <v>0</v>
      </c>
      <c r="G17" s="836">
        <f t="shared" si="0"/>
        <v>10198.299999999999</v>
      </c>
    </row>
    <row r="18" spans="1:7" ht="12.75">
      <c r="A18" s="99" t="s">
        <v>818</v>
      </c>
      <c r="B18" s="419">
        <v>50900</v>
      </c>
      <c r="C18" s="420">
        <v>0</v>
      </c>
      <c r="D18" s="420">
        <v>8570</v>
      </c>
      <c r="E18" s="419">
        <f t="shared" si="1"/>
        <v>54463</v>
      </c>
      <c r="F18" s="420">
        <v>0</v>
      </c>
      <c r="G18" s="836">
        <f t="shared" si="0"/>
        <v>10198.299999999999</v>
      </c>
    </row>
    <row r="19" spans="1:7" ht="12.75">
      <c r="A19" s="99" t="s">
        <v>801</v>
      </c>
      <c r="B19" s="419">
        <v>50900</v>
      </c>
      <c r="C19" s="420">
        <v>0</v>
      </c>
      <c r="D19" s="420">
        <v>8570</v>
      </c>
      <c r="E19" s="419">
        <f t="shared" si="1"/>
        <v>54463</v>
      </c>
      <c r="F19" s="420">
        <v>0</v>
      </c>
      <c r="G19" s="836">
        <f t="shared" si="0"/>
        <v>10198.299999999999</v>
      </c>
    </row>
    <row r="20" spans="1:7" ht="12.75">
      <c r="A20" s="99" t="s">
        <v>269</v>
      </c>
      <c r="B20" s="419">
        <v>16460</v>
      </c>
      <c r="C20" s="420">
        <v>0</v>
      </c>
      <c r="D20" s="420">
        <v>3990</v>
      </c>
      <c r="E20" s="419">
        <f t="shared" si="1"/>
        <v>17612.2</v>
      </c>
      <c r="F20" s="420">
        <v>0</v>
      </c>
      <c r="G20" s="836">
        <f>+D20*1.19</f>
        <v>4748.0999999999995</v>
      </c>
    </row>
    <row r="21" spans="1:7" ht="12.75">
      <c r="A21" s="99" t="s">
        <v>819</v>
      </c>
      <c r="B21" s="419">
        <v>25000</v>
      </c>
      <c r="C21" s="420">
        <v>0</v>
      </c>
      <c r="D21" s="420">
        <v>6930</v>
      </c>
      <c r="E21" s="419">
        <f t="shared" si="1"/>
        <v>26750</v>
      </c>
      <c r="F21" s="420">
        <v>0</v>
      </c>
      <c r="G21" s="836">
        <f>+D21*1.19</f>
        <v>8246.6999999999989</v>
      </c>
    </row>
    <row r="22" spans="1:7" ht="12.75" customHeight="1">
      <c r="A22" s="99" t="s">
        <v>820</v>
      </c>
      <c r="B22" s="422">
        <v>76570</v>
      </c>
      <c r="C22" s="423">
        <v>8070</v>
      </c>
      <c r="D22" s="423">
        <v>7330</v>
      </c>
      <c r="E22" s="422">
        <f t="shared" si="1"/>
        <v>81929.900000000009</v>
      </c>
      <c r="F22" s="423">
        <f>+C22*1.1</f>
        <v>8877</v>
      </c>
      <c r="G22" s="838">
        <f>+D22*1.19</f>
        <v>8722.6999999999989</v>
      </c>
    </row>
    <row r="23" spans="1:7" ht="12.75">
      <c r="A23" s="99"/>
      <c r="B23" s="265"/>
      <c r="C23" s="265"/>
      <c r="D23" s="265"/>
      <c r="E23" s="265"/>
      <c r="F23" s="265"/>
      <c r="G23" s="24"/>
    </row>
    <row r="24" spans="1:7" ht="13.5" thickBot="1">
      <c r="A24" s="844"/>
      <c r="B24" s="3"/>
      <c r="C24" s="3"/>
      <c r="D24" s="3"/>
      <c r="E24" s="3"/>
      <c r="F24" s="3"/>
      <c r="G24" s="102"/>
    </row>
    <row r="25" spans="1:7" ht="12.75">
      <c r="A25" s="38"/>
      <c r="B25" s="38"/>
      <c r="C25" s="265"/>
    </row>
    <row r="26" spans="1:7" ht="12.75">
      <c r="A26" s="265"/>
      <c r="B26" s="265"/>
      <c r="C26" s="265"/>
    </row>
    <row r="27" spans="1:7" ht="12.75">
      <c r="A27" s="265"/>
      <c r="B27" s="265"/>
      <c r="C27" s="265"/>
    </row>
    <row r="28" spans="1:7" ht="12.75"/>
    <row r="29" spans="1:7" ht="12.75"/>
    <row r="30" spans="1:7" ht="12.75"/>
    <row r="31" spans="1:7" ht="12.75"/>
    <row r="32" spans="1:7" ht="12.75" customHeight="1"/>
    <row r="33" ht="12.75"/>
    <row r="34" ht="12.75"/>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row r="73" ht="12.75"/>
  </sheetData>
  <mergeCells count="4">
    <mergeCell ref="F1:G1"/>
    <mergeCell ref="A1:E1"/>
    <mergeCell ref="B9:D9"/>
    <mergeCell ref="E9:G9"/>
  </mergeCells>
  <hyperlinks>
    <hyperlink ref="F1" location="Indhold!A1" display="Tilbage til indholdsoversigten"/>
    <hyperlink ref="F5" location="Indhold!A1" display="tilbage til forsiden"/>
    <hyperlink ref="E5" location="Kontaktpersoner!E9" display="kontaktperson"/>
  </hyperlinks>
  <pageMargins left="0.74803149606299213" right="0.74803149606299213" top="0.98425196850393704" bottom="0.98425196850393704"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6"/>
  <sheetViews>
    <sheetView zoomScaleNormal="100" workbookViewId="0">
      <selection activeCell="G1" sqref="G1:I1"/>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977" t="s">
        <v>803</v>
      </c>
      <c r="B1" s="978"/>
      <c r="C1" s="978"/>
      <c r="D1" s="978"/>
      <c r="E1" s="978"/>
      <c r="F1" s="978"/>
      <c r="G1" s="975" t="s">
        <v>80</v>
      </c>
      <c r="H1" s="975"/>
      <c r="I1" s="976"/>
      <c r="J1" s="1"/>
    </row>
    <row r="2" spans="1:10" s="504" customFormat="1" ht="18.75" customHeight="1">
      <c r="A2" s="517"/>
      <c r="B2" s="517"/>
      <c r="C2" s="517"/>
      <c r="D2" s="517"/>
      <c r="E2" s="517"/>
      <c r="F2" s="517"/>
      <c r="G2" s="576"/>
      <c r="H2" s="576"/>
      <c r="I2" s="576"/>
    </row>
    <row r="3" spans="1:10" ht="12.75" customHeight="1" thickBot="1"/>
    <row r="4" spans="1:10" ht="13.5" thickBot="1">
      <c r="A4" s="1067" t="s">
        <v>946</v>
      </c>
      <c r="B4" s="1068"/>
      <c r="C4" s="1068"/>
      <c r="D4" s="1068"/>
      <c r="E4" s="1068"/>
      <c r="F4" s="1068"/>
      <c r="G4" s="1068"/>
      <c r="H4" s="1068"/>
      <c r="I4" s="1069"/>
    </row>
    <row r="5" spans="1:10" s="504" customFormat="1">
      <c r="A5" s="845"/>
      <c r="B5" s="108"/>
      <c r="C5" s="108"/>
      <c r="D5" s="110"/>
      <c r="E5" s="110"/>
      <c r="F5" s="110"/>
      <c r="G5" s="110"/>
      <c r="H5" s="110"/>
      <c r="I5" s="846"/>
    </row>
    <row r="6" spans="1:10">
      <c r="A6" s="847"/>
      <c r="B6" s="110"/>
      <c r="C6" s="110"/>
      <c r="D6" s="110"/>
      <c r="E6" s="110"/>
      <c r="F6" s="110"/>
      <c r="G6" s="110"/>
      <c r="H6" s="110"/>
      <c r="I6" s="846"/>
    </row>
    <row r="7" spans="1:10">
      <c r="A7" s="848" t="s">
        <v>42</v>
      </c>
      <c r="B7" s="1070" t="s">
        <v>43</v>
      </c>
      <c r="C7" s="1071"/>
      <c r="D7" s="1071"/>
      <c r="E7" s="1072"/>
      <c r="F7" s="1071" t="s">
        <v>44</v>
      </c>
      <c r="G7" s="1071"/>
      <c r="H7" s="1071"/>
      <c r="I7" s="1073"/>
    </row>
    <row r="8" spans="1:10" ht="25.5">
      <c r="A8" s="847"/>
      <c r="B8" s="852" t="s">
        <v>6</v>
      </c>
      <c r="C8" s="853" t="s">
        <v>157</v>
      </c>
      <c r="D8" s="853" t="s">
        <v>5</v>
      </c>
      <c r="E8" s="854" t="s">
        <v>7</v>
      </c>
      <c r="F8" s="852" t="s">
        <v>6</v>
      </c>
      <c r="G8" s="853" t="s">
        <v>157</v>
      </c>
      <c r="H8" s="853" t="s">
        <v>5</v>
      </c>
      <c r="I8" s="855" t="s">
        <v>7</v>
      </c>
    </row>
    <row r="9" spans="1:10">
      <c r="A9" s="847"/>
      <c r="B9" s="856" t="s">
        <v>267</v>
      </c>
      <c r="C9" s="857" t="s">
        <v>268</v>
      </c>
      <c r="D9" s="857" t="s">
        <v>268</v>
      </c>
      <c r="E9" s="858" t="s">
        <v>268</v>
      </c>
      <c r="F9" s="856" t="s">
        <v>267</v>
      </c>
      <c r="G9" s="857" t="s">
        <v>268</v>
      </c>
      <c r="H9" s="857" t="s">
        <v>268</v>
      </c>
      <c r="I9" s="859" t="s">
        <v>268</v>
      </c>
    </row>
    <row r="10" spans="1:10">
      <c r="A10" s="847"/>
      <c r="B10" s="109"/>
      <c r="C10" s="110"/>
      <c r="D10" s="110"/>
      <c r="E10" s="111"/>
      <c r="F10" s="109"/>
      <c r="G10" s="110"/>
      <c r="H10" s="110"/>
      <c r="I10" s="846"/>
    </row>
    <row r="11" spans="1:10">
      <c r="A11" s="847"/>
      <c r="B11" s="112">
        <v>78360</v>
      </c>
      <c r="C11" s="113">
        <v>18410</v>
      </c>
      <c r="D11" s="113">
        <v>26720</v>
      </c>
      <c r="E11" s="114">
        <v>26880</v>
      </c>
      <c r="F11" s="112">
        <f>+B11*1.07</f>
        <v>83845.200000000012</v>
      </c>
      <c r="G11" s="112">
        <f>+C11*1.11</f>
        <v>20435.100000000002</v>
      </c>
      <c r="H11" s="112">
        <f>+D11*1.19</f>
        <v>31796.799999999999</v>
      </c>
      <c r="I11" s="849">
        <f>E11*1.07</f>
        <v>28761.600000000002</v>
      </c>
    </row>
    <row r="12" spans="1:10">
      <c r="A12" s="847"/>
      <c r="B12" s="850"/>
      <c r="C12" s="850"/>
      <c r="D12" s="850"/>
      <c r="E12" s="850"/>
      <c r="F12" s="850"/>
      <c r="G12" s="850"/>
      <c r="H12" s="850"/>
      <c r="I12" s="851"/>
    </row>
    <row r="13" spans="1:10">
      <c r="A13" s="848" t="s">
        <v>225</v>
      </c>
      <c r="B13" s="850"/>
      <c r="C13" s="850"/>
      <c r="D13" s="850"/>
      <c r="E13" s="850"/>
      <c r="F13" s="850"/>
      <c r="G13" s="850"/>
      <c r="H13" s="850"/>
      <c r="I13" s="851"/>
    </row>
    <row r="14" spans="1:10">
      <c r="A14" s="847"/>
      <c r="B14" s="850"/>
      <c r="C14" s="850"/>
      <c r="D14" s="850"/>
      <c r="E14" s="850"/>
      <c r="F14" s="850"/>
      <c r="G14" s="850"/>
      <c r="H14" s="850"/>
      <c r="I14" s="851"/>
    </row>
    <row r="15" spans="1:10">
      <c r="A15" s="848" t="s">
        <v>200</v>
      </c>
      <c r="B15" s="850">
        <v>1844740</v>
      </c>
      <c r="C15" s="850"/>
      <c r="D15" s="850"/>
      <c r="E15" s="850"/>
      <c r="F15" s="850"/>
      <c r="G15" s="850"/>
      <c r="H15" s="850"/>
      <c r="I15" s="851"/>
    </row>
    <row r="16" spans="1:10" ht="13.5" thickBot="1">
      <c r="A16" s="396"/>
      <c r="B16" s="3"/>
      <c r="C16" s="3"/>
      <c r="D16" s="3"/>
      <c r="E16" s="3"/>
      <c r="F16" s="3"/>
      <c r="G16" s="3"/>
      <c r="H16" s="3"/>
      <c r="I16" s="102"/>
    </row>
  </sheetData>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Normal="100" workbookViewId="0">
      <selection activeCell="J1" sqref="J1:L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77" t="s">
        <v>803</v>
      </c>
      <c r="B1" s="978"/>
      <c r="C1" s="978"/>
      <c r="D1" s="978"/>
      <c r="E1" s="978"/>
      <c r="F1" s="978"/>
      <c r="G1" s="978"/>
      <c r="H1" s="978"/>
      <c r="I1" s="978"/>
      <c r="J1" s="975" t="s">
        <v>80</v>
      </c>
      <c r="K1" s="975"/>
      <c r="L1" s="976"/>
    </row>
    <row r="2" spans="1:13" s="504" customFormat="1" ht="23.65" customHeight="1">
      <c r="A2" s="517"/>
      <c r="B2" s="517"/>
      <c r="C2" s="265"/>
      <c r="D2" s="518"/>
      <c r="E2" s="518"/>
      <c r="F2" s="518"/>
      <c r="G2" s="518"/>
      <c r="H2" s="518"/>
      <c r="I2" s="518"/>
      <c r="J2" s="518"/>
      <c r="K2" s="518"/>
      <c r="L2" s="518"/>
    </row>
    <row r="3" spans="1:13" ht="13.5" thickBot="1"/>
    <row r="4" spans="1:13" ht="12.75" customHeight="1" thickBot="1">
      <c r="A4" s="863"/>
      <c r="B4" s="970" t="s">
        <v>947</v>
      </c>
      <c r="C4" s="970"/>
      <c r="D4" s="970"/>
      <c r="E4" s="970"/>
      <c r="F4" s="970"/>
      <c r="G4" s="970"/>
      <c r="H4" s="970"/>
      <c r="I4" s="970"/>
      <c r="J4" s="970"/>
      <c r="K4" s="970"/>
      <c r="L4" s="971"/>
      <c r="M4" s="320"/>
    </row>
    <row r="5" spans="1:13" ht="26.1" customHeight="1">
      <c r="A5" s="537"/>
      <c r="B5" s="240"/>
      <c r="C5" s="240"/>
      <c r="D5" s="240"/>
      <c r="E5" s="240"/>
      <c r="F5" s="240"/>
      <c r="G5" s="240"/>
      <c r="H5" s="240"/>
      <c r="I5" s="472"/>
      <c r="J5" s="240"/>
      <c r="K5" s="240"/>
      <c r="L5" s="91"/>
      <c r="M5" s="320"/>
    </row>
    <row r="6" spans="1:13">
      <c r="A6" s="864"/>
      <c r="B6" s="344"/>
      <c r="C6" s="344"/>
      <c r="D6" s="458"/>
      <c r="E6" s="1077" t="s">
        <v>43</v>
      </c>
      <c r="F6" s="1077"/>
      <c r="G6" s="1077"/>
      <c r="H6" s="1078"/>
      <c r="I6" s="1079" t="s">
        <v>44</v>
      </c>
      <c r="J6" s="1080"/>
      <c r="K6" s="1080"/>
      <c r="L6" s="1081"/>
      <c r="M6" s="320"/>
    </row>
    <row r="7" spans="1:13" ht="25.5">
      <c r="A7" s="865" t="s">
        <v>49</v>
      </c>
      <c r="B7" s="200" t="s">
        <v>265</v>
      </c>
      <c r="C7" s="200"/>
      <c r="D7" s="332"/>
      <c r="E7" s="332" t="s">
        <v>192</v>
      </c>
      <c r="F7" s="332" t="s">
        <v>193</v>
      </c>
      <c r="G7" s="332" t="s">
        <v>194</v>
      </c>
      <c r="H7" s="457"/>
      <c r="I7" s="332" t="s">
        <v>192</v>
      </c>
      <c r="J7" s="332" t="s">
        <v>193</v>
      </c>
      <c r="K7" s="332" t="s">
        <v>194</v>
      </c>
      <c r="L7" s="700"/>
      <c r="M7" s="320"/>
    </row>
    <row r="8" spans="1:13">
      <c r="A8" s="866"/>
      <c r="B8" s="182"/>
      <c r="C8" s="182"/>
      <c r="D8" s="182"/>
      <c r="E8" s="200" t="s">
        <v>267</v>
      </c>
      <c r="F8" s="200" t="s">
        <v>267</v>
      </c>
      <c r="G8" s="200" t="s">
        <v>268</v>
      </c>
      <c r="H8" s="333"/>
      <c r="I8" s="200" t="s">
        <v>267</v>
      </c>
      <c r="J8" s="200" t="s">
        <v>267</v>
      </c>
      <c r="K8" s="200" t="s">
        <v>268</v>
      </c>
      <c r="L8" s="750"/>
      <c r="M8" s="320"/>
    </row>
    <row r="9" spans="1:13" ht="19.5">
      <c r="A9" s="867"/>
      <c r="B9" s="200" t="s">
        <v>196</v>
      </c>
      <c r="C9" s="868"/>
      <c r="D9" s="335"/>
      <c r="E9" s="240"/>
      <c r="F9" s="240"/>
      <c r="G9" s="240"/>
      <c r="H9" s="334"/>
      <c r="I9" s="335"/>
      <c r="J9" s="335"/>
      <c r="K9" s="336"/>
      <c r="L9" s="869"/>
      <c r="M9" s="320"/>
    </row>
    <row r="10" spans="1:13" ht="15">
      <c r="A10" s="870">
        <v>3015</v>
      </c>
      <c r="B10" s="871" t="s">
        <v>328</v>
      </c>
      <c r="C10" s="871"/>
      <c r="D10" s="871" t="s">
        <v>307</v>
      </c>
      <c r="E10" s="166">
        <v>67550</v>
      </c>
      <c r="F10" s="167">
        <v>10520</v>
      </c>
      <c r="G10" s="167">
        <v>10170</v>
      </c>
      <c r="H10" s="337"/>
      <c r="I10" s="168">
        <f>+E10*1.05</f>
        <v>70927.5</v>
      </c>
      <c r="J10" s="169">
        <f>+F10*1.1</f>
        <v>11572.000000000002</v>
      </c>
      <c r="K10" s="170">
        <f t="shared" ref="K10:K15" si="0">+G10*1.19</f>
        <v>12102.3</v>
      </c>
      <c r="L10" s="872"/>
      <c r="M10" s="320"/>
    </row>
    <row r="11" spans="1:13" ht="15">
      <c r="A11" s="870"/>
      <c r="B11" s="871"/>
      <c r="C11" s="871"/>
      <c r="D11" s="871" t="s">
        <v>60</v>
      </c>
      <c r="E11" s="167">
        <v>65170</v>
      </c>
      <c r="F11" s="167">
        <v>10520</v>
      </c>
      <c r="G11" s="167">
        <v>10170</v>
      </c>
      <c r="H11" s="337"/>
      <c r="I11" s="168">
        <f t="shared" ref="I11:I15" si="1">+E11*1.05</f>
        <v>68428.5</v>
      </c>
      <c r="J11" s="169">
        <f>+F11*1.1</f>
        <v>11572.000000000002</v>
      </c>
      <c r="K11" s="170">
        <f t="shared" si="0"/>
        <v>12102.3</v>
      </c>
      <c r="L11" s="873"/>
      <c r="M11" s="320"/>
    </row>
    <row r="12" spans="1:13" ht="15">
      <c r="A12" s="874">
        <v>3016</v>
      </c>
      <c r="B12" s="871" t="s">
        <v>244</v>
      </c>
      <c r="C12" s="871"/>
      <c r="D12" s="871" t="s">
        <v>307</v>
      </c>
      <c r="E12" s="167">
        <v>63390</v>
      </c>
      <c r="F12" s="167">
        <v>10460</v>
      </c>
      <c r="G12" s="167">
        <v>10700</v>
      </c>
      <c r="H12" s="337"/>
      <c r="I12" s="168">
        <f t="shared" si="1"/>
        <v>66559.5</v>
      </c>
      <c r="J12" s="169">
        <f t="shared" ref="J12:J15" si="2">+F12*1.1</f>
        <v>11506.000000000002</v>
      </c>
      <c r="K12" s="170">
        <f t="shared" si="0"/>
        <v>12733</v>
      </c>
      <c r="L12" s="873"/>
      <c r="M12" s="320"/>
    </row>
    <row r="13" spans="1:13" ht="15">
      <c r="A13" s="874"/>
      <c r="B13" s="871"/>
      <c r="C13" s="871"/>
      <c r="D13" s="871" t="s">
        <v>308</v>
      </c>
      <c r="E13" s="167">
        <v>46450</v>
      </c>
      <c r="F13" s="167">
        <v>10460</v>
      </c>
      <c r="G13" s="167">
        <v>10700</v>
      </c>
      <c r="H13" s="337"/>
      <c r="I13" s="168">
        <f t="shared" si="1"/>
        <v>48772.5</v>
      </c>
      <c r="J13" s="169">
        <f>+F13*1.1</f>
        <v>11506.000000000002</v>
      </c>
      <c r="K13" s="170">
        <f t="shared" si="0"/>
        <v>12733</v>
      </c>
      <c r="L13" s="873"/>
      <c r="M13" s="320"/>
    </row>
    <row r="14" spans="1:13" ht="15">
      <c r="A14" s="874">
        <v>3018</v>
      </c>
      <c r="B14" s="871" t="s">
        <v>10</v>
      </c>
      <c r="C14" s="871"/>
      <c r="D14" s="871"/>
      <c r="E14" s="167">
        <v>71040</v>
      </c>
      <c r="F14" s="167">
        <v>9130</v>
      </c>
      <c r="G14" s="167">
        <v>10990</v>
      </c>
      <c r="H14" s="337"/>
      <c r="I14" s="168">
        <f t="shared" si="1"/>
        <v>74592</v>
      </c>
      <c r="J14" s="169">
        <f t="shared" si="2"/>
        <v>10043</v>
      </c>
      <c r="K14" s="170">
        <f t="shared" si="0"/>
        <v>13078.099999999999</v>
      </c>
      <c r="L14" s="873"/>
      <c r="M14" s="320"/>
    </row>
    <row r="15" spans="1:13" ht="15">
      <c r="A15" s="874">
        <v>3019</v>
      </c>
      <c r="B15" s="871" t="s">
        <v>11</v>
      </c>
      <c r="C15" s="871"/>
      <c r="D15" s="871"/>
      <c r="E15" s="167">
        <v>185330</v>
      </c>
      <c r="F15" s="167">
        <v>16630</v>
      </c>
      <c r="G15" s="167">
        <v>24980</v>
      </c>
      <c r="H15" s="337"/>
      <c r="I15" s="168">
        <f t="shared" si="1"/>
        <v>194596.5</v>
      </c>
      <c r="J15" s="169">
        <f t="shared" si="2"/>
        <v>18293</v>
      </c>
      <c r="K15" s="170">
        <f t="shared" si="0"/>
        <v>29726.199999999997</v>
      </c>
      <c r="L15" s="873"/>
      <c r="M15" s="320"/>
    </row>
    <row r="16" spans="1:13">
      <c r="A16" s="874"/>
      <c r="B16" s="871"/>
      <c r="C16" s="871"/>
      <c r="D16" s="871"/>
      <c r="E16" s="181"/>
      <c r="F16" s="181"/>
      <c r="G16" s="181"/>
      <c r="H16" s="181"/>
      <c r="I16" s="338"/>
      <c r="J16" s="339"/>
      <c r="K16" s="201"/>
      <c r="L16" s="24"/>
      <c r="M16" s="320"/>
    </row>
    <row r="17" spans="1:13">
      <c r="A17" s="875"/>
      <c r="B17" s="343" t="s">
        <v>336</v>
      </c>
      <c r="C17" s="459"/>
      <c r="D17" s="459"/>
      <c r="E17" s="461"/>
      <c r="F17" s="461"/>
      <c r="G17" s="461"/>
      <c r="H17" s="462"/>
      <c r="I17" s="471"/>
      <c r="J17" s="461"/>
      <c r="K17" s="461"/>
      <c r="L17" s="876"/>
      <c r="M17" s="320"/>
    </row>
    <row r="18" spans="1:13">
      <c r="A18" s="870">
        <v>3015</v>
      </c>
      <c r="B18" s="871" t="s">
        <v>328</v>
      </c>
      <c r="C18" s="871"/>
      <c r="D18" s="871" t="s">
        <v>307</v>
      </c>
      <c r="E18" s="167">
        <v>60900</v>
      </c>
      <c r="F18" s="167">
        <v>10520</v>
      </c>
      <c r="G18" s="167">
        <v>10170</v>
      </c>
      <c r="H18" s="340"/>
      <c r="I18" s="170">
        <f>+E18*1.05</f>
        <v>63945</v>
      </c>
      <c r="J18" s="181">
        <f>+F18*1.1</f>
        <v>11572.000000000002</v>
      </c>
      <c r="K18" s="181">
        <f>+G18*1.19</f>
        <v>12102.3</v>
      </c>
      <c r="L18" s="24"/>
      <c r="M18" s="320"/>
    </row>
    <row r="19" spans="1:13">
      <c r="A19" s="870"/>
      <c r="B19" s="871"/>
      <c r="C19" s="871"/>
      <c r="D19" s="871" t="s">
        <v>60</v>
      </c>
      <c r="E19" s="167">
        <v>58520</v>
      </c>
      <c r="F19" s="167">
        <v>10520</v>
      </c>
      <c r="G19" s="167">
        <v>10170</v>
      </c>
      <c r="H19" s="340"/>
      <c r="I19" s="170">
        <f>+E19*1.05</f>
        <v>61446</v>
      </c>
      <c r="J19" s="181">
        <f>+F19*1.1</f>
        <v>11572.000000000002</v>
      </c>
      <c r="K19" s="181">
        <f>+G19*1.19</f>
        <v>12102.3</v>
      </c>
      <c r="L19" s="24"/>
      <c r="M19" s="320"/>
    </row>
    <row r="20" spans="1:13">
      <c r="A20" s="874">
        <v>3016</v>
      </c>
      <c r="B20" s="871" t="s">
        <v>244</v>
      </c>
      <c r="C20" s="871"/>
      <c r="D20" s="871" t="s">
        <v>307</v>
      </c>
      <c r="E20" s="167">
        <v>52030</v>
      </c>
      <c r="F20" s="167">
        <v>10460</v>
      </c>
      <c r="G20" s="167">
        <v>10700</v>
      </c>
      <c r="H20" s="340"/>
      <c r="I20" s="170">
        <f>+E20*1.05</f>
        <v>54631.5</v>
      </c>
      <c r="J20" s="181">
        <f>+F20*1.1</f>
        <v>11506.000000000002</v>
      </c>
      <c r="K20" s="181">
        <f>+G20*1.19</f>
        <v>12733</v>
      </c>
      <c r="L20" s="91"/>
      <c r="M20" s="320"/>
    </row>
    <row r="21" spans="1:13">
      <c r="A21" s="874"/>
      <c r="B21" s="871"/>
      <c r="C21" s="871"/>
      <c r="D21" s="871" t="s">
        <v>308</v>
      </c>
      <c r="E21" s="167">
        <v>30800</v>
      </c>
      <c r="F21" s="167">
        <v>10460</v>
      </c>
      <c r="G21" s="167">
        <v>10700</v>
      </c>
      <c r="H21" s="340"/>
      <c r="I21" s="170">
        <f>+E21*1.05</f>
        <v>32340</v>
      </c>
      <c r="J21" s="181">
        <f>+F21*1.1</f>
        <v>11506.000000000002</v>
      </c>
      <c r="K21" s="181">
        <f>+G21*1.19</f>
        <v>12733</v>
      </c>
      <c r="L21" s="91"/>
      <c r="M21" s="320"/>
    </row>
    <row r="22" spans="1:13" ht="19.5">
      <c r="A22" s="877"/>
      <c r="B22" s="343" t="s">
        <v>239</v>
      </c>
      <c r="C22" s="460"/>
      <c r="D22" s="463"/>
      <c r="E22" s="464"/>
      <c r="F22" s="464"/>
      <c r="G22" s="464"/>
      <c r="H22" s="465"/>
      <c r="I22" s="466"/>
      <c r="J22" s="466"/>
      <c r="K22" s="466"/>
      <c r="L22" s="878"/>
      <c r="M22" s="320"/>
    </row>
    <row r="23" spans="1:13">
      <c r="A23" s="537">
        <v>3015</v>
      </c>
      <c r="B23" s="595" t="s">
        <v>197</v>
      </c>
      <c r="C23" s="595"/>
      <c r="D23" s="201" t="s">
        <v>310</v>
      </c>
      <c r="E23" s="167">
        <v>5910</v>
      </c>
      <c r="F23" s="879" t="s">
        <v>199</v>
      </c>
      <c r="G23" s="879" t="s">
        <v>199</v>
      </c>
      <c r="H23" s="199"/>
      <c r="I23" s="338">
        <f>+E23*1.05</f>
        <v>6205.5</v>
      </c>
      <c r="J23" s="199" t="s">
        <v>199</v>
      </c>
      <c r="K23" s="199" t="s">
        <v>199</v>
      </c>
      <c r="L23" s="789"/>
      <c r="M23" s="320"/>
    </row>
    <row r="24" spans="1:13">
      <c r="A24" s="537">
        <v>3015</v>
      </c>
      <c r="B24" s="595" t="s">
        <v>9</v>
      </c>
      <c r="C24" s="595"/>
      <c r="D24" s="201" t="s">
        <v>311</v>
      </c>
      <c r="E24" s="879" t="s">
        <v>199</v>
      </c>
      <c r="F24" s="167">
        <v>260</v>
      </c>
      <c r="G24" s="879" t="s">
        <v>199</v>
      </c>
      <c r="H24" s="199"/>
      <c r="I24" s="452" t="s">
        <v>199</v>
      </c>
      <c r="J24" s="181">
        <f>+F24*1.1</f>
        <v>286</v>
      </c>
      <c r="K24" s="199" t="s">
        <v>199</v>
      </c>
      <c r="L24" s="789"/>
      <c r="M24" s="320"/>
    </row>
    <row r="25" spans="1:13">
      <c r="A25" s="874">
        <v>3016</v>
      </c>
      <c r="B25" s="595" t="s">
        <v>306</v>
      </c>
      <c r="C25" s="595"/>
      <c r="D25" s="201" t="s">
        <v>311</v>
      </c>
      <c r="E25" s="879" t="s">
        <v>199</v>
      </c>
      <c r="F25" s="167">
        <v>260</v>
      </c>
      <c r="G25" s="879" t="s">
        <v>199</v>
      </c>
      <c r="H25" s="199"/>
      <c r="I25" s="452" t="s">
        <v>199</v>
      </c>
      <c r="J25" s="181">
        <f>+F25*1.1</f>
        <v>286</v>
      </c>
      <c r="K25" s="199" t="s">
        <v>199</v>
      </c>
      <c r="L25" s="789"/>
      <c r="M25" s="320"/>
    </row>
    <row r="26" spans="1:13">
      <c r="A26" s="874">
        <v>3018</v>
      </c>
      <c r="B26" s="595" t="s">
        <v>309</v>
      </c>
      <c r="C26" s="595"/>
      <c r="D26" s="201" t="s">
        <v>311</v>
      </c>
      <c r="E26" s="879" t="s">
        <v>199</v>
      </c>
      <c r="F26" s="167">
        <v>260</v>
      </c>
      <c r="G26" s="879" t="s">
        <v>199</v>
      </c>
      <c r="H26" s="199"/>
      <c r="I26" s="452" t="s">
        <v>199</v>
      </c>
      <c r="J26" s="181">
        <f>+F26*1.1</f>
        <v>286</v>
      </c>
      <c r="K26" s="199" t="s">
        <v>199</v>
      </c>
      <c r="L26" s="789"/>
      <c r="M26" s="320"/>
    </row>
    <row r="27" spans="1:13">
      <c r="A27" s="874">
        <v>3019</v>
      </c>
      <c r="B27" s="595" t="s">
        <v>312</v>
      </c>
      <c r="C27" s="595"/>
      <c r="D27" s="201" t="s">
        <v>311</v>
      </c>
      <c r="E27" s="879" t="s">
        <v>199</v>
      </c>
      <c r="F27" s="167">
        <v>440</v>
      </c>
      <c r="G27" s="879" t="s">
        <v>199</v>
      </c>
      <c r="H27" s="199"/>
      <c r="I27" s="452" t="s">
        <v>199</v>
      </c>
      <c r="J27" s="181">
        <f>+F27*1.1</f>
        <v>484.00000000000006</v>
      </c>
      <c r="K27" s="199" t="s">
        <v>199</v>
      </c>
      <c r="L27" s="789"/>
      <c r="M27" s="320"/>
    </row>
    <row r="28" spans="1:13">
      <c r="A28" s="537" t="s">
        <v>175</v>
      </c>
      <c r="B28" s="201" t="s">
        <v>313</v>
      </c>
      <c r="C28" s="201"/>
      <c r="D28" s="201"/>
      <c r="E28" s="201"/>
      <c r="F28" s="201"/>
      <c r="G28" s="286"/>
      <c r="H28" s="201"/>
      <c r="I28" s="341"/>
      <c r="J28" s="201"/>
      <c r="K28" s="201"/>
      <c r="L28" s="789"/>
      <c r="M28" s="320"/>
    </row>
    <row r="29" spans="1:13">
      <c r="A29" s="537" t="s">
        <v>176</v>
      </c>
      <c r="B29" s="201" t="s">
        <v>314</v>
      </c>
      <c r="C29" s="201"/>
      <c r="D29" s="201"/>
      <c r="E29" s="201"/>
      <c r="F29" s="201"/>
      <c r="G29" s="201"/>
      <c r="H29" s="201"/>
      <c r="I29" s="341"/>
      <c r="J29" s="201"/>
      <c r="K29" s="201"/>
      <c r="L29" s="789"/>
      <c r="M29" s="320"/>
    </row>
    <row r="30" spans="1:13">
      <c r="A30" s="537"/>
      <c r="B30" s="201"/>
      <c r="C30" s="201"/>
      <c r="D30" s="201"/>
      <c r="E30" s="201"/>
      <c r="F30" s="201"/>
      <c r="G30" s="201"/>
      <c r="H30" s="201"/>
      <c r="I30" s="341"/>
      <c r="J30" s="201"/>
      <c r="K30" s="201"/>
      <c r="L30" s="789"/>
      <c r="M30" s="320"/>
    </row>
    <row r="31" spans="1:13" ht="19.5">
      <c r="A31" s="877"/>
      <c r="B31" s="861" t="s">
        <v>177</v>
      </c>
      <c r="C31" s="460"/>
      <c r="D31" s="463"/>
      <c r="E31" s="282" t="s">
        <v>43</v>
      </c>
      <c r="F31" s="474"/>
      <c r="G31" s="316"/>
      <c r="H31" s="474"/>
      <c r="I31" s="862" t="s">
        <v>44</v>
      </c>
      <c r="J31" s="466"/>
      <c r="K31" s="463"/>
      <c r="L31" s="878"/>
      <c r="M31" s="320"/>
    </row>
    <row r="32" spans="1:13">
      <c r="A32" s="874">
        <v>3018</v>
      </c>
      <c r="B32" s="871" t="s">
        <v>315</v>
      </c>
      <c r="C32" s="871"/>
      <c r="D32" s="240" t="s">
        <v>350</v>
      </c>
      <c r="E32" s="167">
        <v>28990</v>
      </c>
      <c r="F32" s="199"/>
      <c r="G32" s="265"/>
      <c r="H32" s="199"/>
      <c r="I32" s="168">
        <f t="shared" ref="I32:I37" si="3">+E32*1.05</f>
        <v>30439.5</v>
      </c>
      <c r="J32" s="201"/>
      <c r="K32" s="240"/>
      <c r="L32" s="91"/>
      <c r="M32" s="320"/>
    </row>
    <row r="33" spans="1:13" ht="14.25" customHeight="1">
      <c r="A33" s="874">
        <v>3019</v>
      </c>
      <c r="B33" s="871" t="s">
        <v>312</v>
      </c>
      <c r="C33" s="871"/>
      <c r="D33" s="240" t="s">
        <v>316</v>
      </c>
      <c r="E33" s="167">
        <v>1320</v>
      </c>
      <c r="F33" s="199"/>
      <c r="G33" s="265"/>
      <c r="H33" s="199"/>
      <c r="I33" s="168">
        <f t="shared" si="3"/>
        <v>1386</v>
      </c>
      <c r="J33" s="201"/>
      <c r="K33" s="240"/>
      <c r="L33" s="91"/>
      <c r="M33" s="320"/>
    </row>
    <row r="34" spans="1:13" ht="16.149999999999999" customHeight="1">
      <c r="A34" s="874">
        <v>3019</v>
      </c>
      <c r="B34" s="871" t="s">
        <v>312</v>
      </c>
      <c r="C34" s="871"/>
      <c r="D34" s="240" t="s">
        <v>317</v>
      </c>
      <c r="E34" s="167">
        <v>3340</v>
      </c>
      <c r="F34" s="199"/>
      <c r="G34" s="265"/>
      <c r="H34" s="199"/>
      <c r="I34" s="168">
        <f t="shared" si="3"/>
        <v>3507</v>
      </c>
      <c r="J34" s="139"/>
      <c r="K34" s="140"/>
      <c r="L34" s="91"/>
      <c r="M34" s="320"/>
    </row>
    <row r="35" spans="1:13" ht="12.75" customHeight="1">
      <c r="A35" s="874">
        <v>3019</v>
      </c>
      <c r="B35" s="880" t="s">
        <v>549</v>
      </c>
      <c r="C35" s="240"/>
      <c r="D35" s="240" t="s">
        <v>550</v>
      </c>
      <c r="E35" s="167">
        <v>87080</v>
      </c>
      <c r="F35" s="199"/>
      <c r="G35" s="265"/>
      <c r="H35" s="199"/>
      <c r="I35" s="455">
        <f t="shared" si="3"/>
        <v>91434</v>
      </c>
      <c r="J35" s="139"/>
      <c r="K35" s="140"/>
      <c r="L35" s="91"/>
      <c r="M35" s="320"/>
    </row>
    <row r="36" spans="1:13" ht="12.75" customHeight="1">
      <c r="A36" s="881">
        <v>3018</v>
      </c>
      <c r="B36" s="882" t="s">
        <v>518</v>
      </c>
      <c r="C36" s="882"/>
      <c r="D36" s="601" t="s">
        <v>519</v>
      </c>
      <c r="E36" s="167">
        <v>490</v>
      </c>
      <c r="F36" s="199"/>
      <c r="G36" s="265"/>
      <c r="H36" s="199"/>
      <c r="I36" s="456">
        <f t="shared" si="3"/>
        <v>514.5</v>
      </c>
      <c r="J36" s="139"/>
      <c r="K36" s="140"/>
      <c r="L36" s="91"/>
      <c r="M36" s="320"/>
    </row>
    <row r="37" spans="1:13">
      <c r="A37" s="881">
        <v>3018</v>
      </c>
      <c r="B37" s="882" t="s">
        <v>520</v>
      </c>
      <c r="C37" s="882"/>
      <c r="D37" s="601" t="s">
        <v>519</v>
      </c>
      <c r="E37" s="167">
        <v>250</v>
      </c>
      <c r="F37" s="199"/>
      <c r="G37" s="265"/>
      <c r="H37" s="199"/>
      <c r="I37" s="456">
        <f t="shared" si="3"/>
        <v>262.5</v>
      </c>
      <c r="J37" s="139"/>
      <c r="K37" s="140"/>
      <c r="L37" s="91"/>
      <c r="M37" s="320"/>
    </row>
    <row r="38" spans="1:13">
      <c r="A38" s="537" t="s">
        <v>175</v>
      </c>
      <c r="B38" s="240" t="s">
        <v>313</v>
      </c>
      <c r="C38" s="240"/>
      <c r="D38" s="240"/>
      <c r="E38" s="201"/>
      <c r="F38" s="201"/>
      <c r="G38" s="265"/>
      <c r="H38" s="201"/>
      <c r="I38" s="341"/>
      <c r="J38" s="139"/>
      <c r="K38" s="140"/>
      <c r="L38" s="883"/>
      <c r="M38" s="320"/>
    </row>
    <row r="39" spans="1:13" ht="16.149999999999999" customHeight="1">
      <c r="A39" s="537" t="s">
        <v>176</v>
      </c>
      <c r="B39" s="240" t="s">
        <v>314</v>
      </c>
      <c r="C39" s="240"/>
      <c r="D39" s="240"/>
      <c r="E39" s="201"/>
      <c r="F39" s="201"/>
      <c r="G39" s="201"/>
      <c r="H39" s="201"/>
      <c r="I39" s="141"/>
      <c r="J39" s="139"/>
      <c r="K39" s="140"/>
      <c r="L39" s="883"/>
      <c r="M39" s="320"/>
    </row>
    <row r="40" spans="1:13" ht="16.149999999999999" customHeight="1">
      <c r="A40" s="537"/>
      <c r="B40" s="240"/>
      <c r="C40" s="240"/>
      <c r="D40" s="240"/>
      <c r="E40" s="201"/>
      <c r="F40" s="201"/>
      <c r="G40" s="201"/>
      <c r="H40" s="201"/>
      <c r="I40" s="470"/>
      <c r="J40" s="580"/>
      <c r="K40" s="182"/>
      <c r="L40" s="24"/>
      <c r="M40" s="320"/>
    </row>
    <row r="41" spans="1:13" ht="16.149999999999999" customHeight="1">
      <c r="A41" s="884"/>
      <c r="B41" s="343" t="s">
        <v>12</v>
      </c>
      <c r="C41" s="860"/>
      <c r="D41" s="459"/>
      <c r="E41" s="282" t="s">
        <v>243</v>
      </c>
      <c r="F41" s="474"/>
      <c r="G41" s="316"/>
      <c r="H41" s="474"/>
      <c r="I41" s="862" t="s">
        <v>44</v>
      </c>
      <c r="J41" s="474"/>
      <c r="K41" s="463"/>
      <c r="L41" s="878"/>
      <c r="M41" s="320"/>
    </row>
    <row r="42" spans="1:13">
      <c r="A42" s="537">
        <v>3015</v>
      </c>
      <c r="B42" s="871" t="s">
        <v>13</v>
      </c>
      <c r="C42" s="871"/>
      <c r="D42" s="201" t="s">
        <v>12</v>
      </c>
      <c r="E42" s="167">
        <v>100280</v>
      </c>
      <c r="F42" s="201"/>
      <c r="G42" s="265"/>
      <c r="H42" s="336"/>
      <c r="I42" s="141">
        <f>E42*1.05</f>
        <v>105294</v>
      </c>
      <c r="J42" s="336"/>
      <c r="K42" s="335"/>
      <c r="L42" s="869"/>
      <c r="M42" s="320"/>
    </row>
    <row r="43" spans="1:13">
      <c r="A43" s="874">
        <v>3016</v>
      </c>
      <c r="B43" s="871" t="s">
        <v>244</v>
      </c>
      <c r="C43" s="871"/>
      <c r="D43" s="201" t="s">
        <v>12</v>
      </c>
      <c r="E43" s="167">
        <v>94200</v>
      </c>
      <c r="F43" s="201"/>
      <c r="G43" s="265"/>
      <c r="H43" s="336"/>
      <c r="I43" s="141">
        <f>E43*1.05</f>
        <v>98910</v>
      </c>
      <c r="J43" s="139"/>
      <c r="K43" s="140"/>
      <c r="L43" s="883"/>
      <c r="M43" s="320"/>
    </row>
    <row r="44" spans="1:13" ht="19.5" customHeight="1">
      <c r="A44" s="537"/>
      <c r="B44" s="240"/>
      <c r="C44" s="240"/>
      <c r="D44" s="240"/>
      <c r="E44" s="201"/>
      <c r="F44" s="201"/>
      <c r="G44" s="265"/>
      <c r="H44" s="201"/>
      <c r="I44" s="341"/>
      <c r="J44" s="139"/>
      <c r="K44" s="140"/>
      <c r="L44" s="883"/>
      <c r="M44" s="320"/>
    </row>
    <row r="45" spans="1:13">
      <c r="A45" s="537"/>
      <c r="B45" s="240"/>
      <c r="C45" s="240"/>
      <c r="D45" s="240"/>
      <c r="E45" s="182"/>
      <c r="F45" s="201"/>
      <c r="G45" s="265"/>
      <c r="H45" s="201"/>
      <c r="I45" s="342"/>
      <c r="J45" s="139"/>
      <c r="K45" s="140"/>
      <c r="L45" s="883"/>
      <c r="M45" s="320"/>
    </row>
    <row r="46" spans="1:13" ht="19.5" customHeight="1">
      <c r="A46" s="875"/>
      <c r="B46" s="1075" t="s">
        <v>471</v>
      </c>
      <c r="C46" s="1075"/>
      <c r="D46" s="1075"/>
      <c r="E46" s="1075"/>
      <c r="F46" s="1075"/>
      <c r="G46" s="39"/>
      <c r="H46" s="467"/>
      <c r="I46" s="428"/>
      <c r="J46" s="468"/>
      <c r="K46" s="469"/>
      <c r="L46" s="885"/>
      <c r="M46" s="320"/>
    </row>
    <row r="47" spans="1:13" ht="25.5">
      <c r="A47" s="537">
        <v>3016</v>
      </c>
      <c r="B47" s="240"/>
      <c r="C47" s="240"/>
      <c r="D47" s="886" t="s">
        <v>471</v>
      </c>
      <c r="E47" s="887">
        <v>86240</v>
      </c>
      <c r="F47" s="201"/>
      <c r="G47" s="265"/>
      <c r="H47" s="201"/>
      <c r="I47" s="172">
        <f>E47*1.05</f>
        <v>90552</v>
      </c>
      <c r="J47" s="201"/>
      <c r="K47" s="240"/>
      <c r="L47" s="91"/>
      <c r="M47" s="320"/>
    </row>
    <row r="48" spans="1:13">
      <c r="A48" s="537"/>
      <c r="B48" s="240"/>
      <c r="C48" s="240"/>
      <c r="D48" s="240"/>
      <c r="E48" s="199"/>
      <c r="F48" s="201"/>
      <c r="G48" s="265"/>
      <c r="H48" s="201"/>
      <c r="I48" s="341"/>
      <c r="J48" s="201"/>
      <c r="K48" s="240"/>
      <c r="L48" s="91"/>
      <c r="M48" s="320"/>
    </row>
    <row r="49" spans="1:13">
      <c r="A49" s="537"/>
      <c r="B49" s="240"/>
      <c r="C49" s="240"/>
      <c r="D49" s="240"/>
      <c r="E49" s="167"/>
      <c r="F49" s="201"/>
      <c r="G49" s="173"/>
      <c r="H49" s="201"/>
      <c r="I49" s="341"/>
      <c r="J49" s="201"/>
      <c r="K49" s="240"/>
      <c r="L49" s="91"/>
      <c r="M49" s="320"/>
    </row>
    <row r="50" spans="1:13" ht="19.5" customHeight="1">
      <c r="A50" s="875"/>
      <c r="B50" s="1075" t="s">
        <v>521</v>
      </c>
      <c r="C50" s="1075"/>
      <c r="D50" s="1075"/>
      <c r="E50" s="1075"/>
      <c r="F50" s="1075"/>
      <c r="G50" s="473"/>
      <c r="H50" s="474"/>
      <c r="I50" s="476"/>
      <c r="J50" s="474"/>
      <c r="K50" s="459"/>
      <c r="L50" s="687"/>
      <c r="M50" s="320"/>
    </row>
    <row r="51" spans="1:13">
      <c r="A51" s="537"/>
      <c r="B51" s="240" t="s">
        <v>522</v>
      </c>
      <c r="C51" s="240"/>
      <c r="D51" s="240"/>
      <c r="E51" s="167"/>
      <c r="F51" s="201"/>
      <c r="G51" s="173"/>
      <c r="H51" s="201"/>
      <c r="I51" s="341"/>
      <c r="J51" s="201"/>
      <c r="K51" s="240"/>
      <c r="L51" s="91"/>
      <c r="M51" s="320"/>
    </row>
    <row r="52" spans="1:13">
      <c r="A52" s="537"/>
      <c r="B52" s="240" t="s">
        <v>894</v>
      </c>
      <c r="C52" s="240"/>
      <c r="D52" s="240"/>
      <c r="E52" s="167"/>
      <c r="F52" s="201"/>
      <c r="G52" s="173"/>
      <c r="H52" s="201"/>
      <c r="I52" s="341"/>
      <c r="J52" s="201"/>
      <c r="K52" s="240"/>
      <c r="L52" s="91"/>
      <c r="M52" s="320"/>
    </row>
    <row r="53" spans="1:13">
      <c r="A53" s="874">
        <v>3018</v>
      </c>
      <c r="B53" s="201" t="s">
        <v>523</v>
      </c>
      <c r="C53" s="201"/>
      <c r="D53" s="888">
        <v>210</v>
      </c>
      <c r="E53" s="167"/>
      <c r="F53" s="889"/>
      <c r="G53" s="173"/>
      <c r="H53" s="201"/>
      <c r="I53" s="341"/>
      <c r="J53" s="201"/>
      <c r="K53" s="240"/>
      <c r="L53" s="91"/>
      <c r="M53" s="320"/>
    </row>
    <row r="54" spans="1:13">
      <c r="A54" s="537">
        <v>3019</v>
      </c>
      <c r="B54" s="201" t="s">
        <v>524</v>
      </c>
      <c r="C54" s="201"/>
      <c r="D54" s="201">
        <v>450</v>
      </c>
      <c r="E54" s="240"/>
      <c r="F54" s="240"/>
      <c r="G54" s="240"/>
      <c r="H54" s="240"/>
      <c r="I54" s="477"/>
      <c r="J54" s="240"/>
      <c r="K54" s="240"/>
      <c r="L54" s="91"/>
      <c r="M54" s="320"/>
    </row>
    <row r="55" spans="1:13">
      <c r="A55" s="537"/>
      <c r="B55" s="240"/>
      <c r="C55" s="240"/>
      <c r="D55" s="240"/>
      <c r="E55" s="240"/>
      <c r="F55" s="240"/>
      <c r="G55" s="240"/>
      <c r="H55" s="240"/>
      <c r="I55" s="477"/>
      <c r="J55" s="240"/>
      <c r="K55" s="240"/>
      <c r="L55" s="91"/>
      <c r="M55" s="320"/>
    </row>
    <row r="56" spans="1:13">
      <c r="A56" s="890"/>
      <c r="B56" s="1076" t="s">
        <v>556</v>
      </c>
      <c r="C56" s="1076"/>
      <c r="D56" s="1076"/>
      <c r="E56" s="1076"/>
      <c r="F56" s="1076"/>
      <c r="G56" s="474"/>
      <c r="H56" s="474"/>
      <c r="I56" s="476"/>
      <c r="J56" s="474"/>
      <c r="K56" s="474"/>
      <c r="L56" s="891"/>
      <c r="M56" s="320"/>
    </row>
    <row r="57" spans="1:13" ht="13.5" thickBot="1">
      <c r="A57" s="892"/>
      <c r="B57" s="893" t="s">
        <v>557</v>
      </c>
      <c r="C57" s="894"/>
      <c r="D57" s="894"/>
      <c r="E57" s="894"/>
      <c r="F57" s="894"/>
      <c r="G57" s="894"/>
      <c r="H57" s="894"/>
      <c r="I57" s="895"/>
      <c r="J57" s="894"/>
      <c r="K57" s="894"/>
      <c r="L57" s="896"/>
      <c r="M57" s="320"/>
    </row>
    <row r="58" spans="1:13">
      <c r="A58" s="240"/>
      <c r="B58" s="240"/>
      <c r="C58" s="240"/>
      <c r="D58" s="240"/>
      <c r="E58" s="240"/>
      <c r="F58" s="240"/>
      <c r="G58" s="240"/>
      <c r="H58" s="905"/>
      <c r="I58" s="905"/>
      <c r="J58" s="240"/>
      <c r="K58" s="240"/>
      <c r="L58" s="38"/>
      <c r="M58" s="320"/>
    </row>
    <row r="59" spans="1:13" s="504" customFormat="1">
      <c r="A59" s="240"/>
      <c r="B59" s="240"/>
      <c r="C59" s="240"/>
      <c r="D59" s="240"/>
      <c r="E59" s="240"/>
      <c r="F59" s="240"/>
      <c r="G59" s="240"/>
      <c r="H59" s="240"/>
      <c r="I59" s="240"/>
      <c r="J59" s="240"/>
      <c r="K59" s="240"/>
      <c r="L59" s="38"/>
    </row>
    <row r="60" spans="1:13" s="504" customFormat="1">
      <c r="A60" s="240"/>
      <c r="B60" s="240"/>
      <c r="C60" s="240"/>
      <c r="D60" s="240"/>
      <c r="E60" s="240"/>
      <c r="F60" s="240"/>
      <c r="G60" s="240"/>
      <c r="H60" s="240"/>
      <c r="I60" s="240"/>
      <c r="J60" s="240"/>
      <c r="K60" s="240"/>
      <c r="L60" s="38"/>
    </row>
    <row r="61" spans="1:13" ht="13.5" thickBot="1">
      <c r="A61" s="351"/>
      <c r="B61" s="351"/>
      <c r="C61" s="351"/>
      <c r="D61" s="351"/>
      <c r="E61" s="351"/>
      <c r="F61" s="351"/>
      <c r="G61" s="351"/>
      <c r="H61" s="238"/>
      <c r="I61" s="238"/>
      <c r="J61" s="351"/>
      <c r="K61" s="351"/>
      <c r="L61" s="358"/>
      <c r="M61" s="320"/>
    </row>
    <row r="62" spans="1:13" ht="13.5" thickBot="1">
      <c r="A62" s="969" t="s">
        <v>948</v>
      </c>
      <c r="B62" s="970"/>
      <c r="C62" s="970"/>
      <c r="D62" s="970"/>
      <c r="E62" s="970"/>
      <c r="F62" s="970"/>
      <c r="G62" s="970"/>
      <c r="H62" s="970"/>
      <c r="I62" s="970"/>
      <c r="J62" s="970"/>
      <c r="K62" s="970"/>
      <c r="L62" s="971"/>
      <c r="M62" s="320"/>
    </row>
    <row r="63" spans="1:13" ht="12.75" customHeight="1">
      <c r="A63" s="550"/>
      <c r="B63" s="182"/>
      <c r="C63" s="182"/>
      <c r="D63" s="182"/>
      <c r="E63" s="182"/>
      <c r="F63" s="182"/>
      <c r="G63" s="182"/>
      <c r="H63" s="182"/>
      <c r="I63" s="182"/>
      <c r="J63" s="182"/>
      <c r="K63" s="182"/>
      <c r="L63" s="24"/>
      <c r="M63" s="320"/>
    </row>
    <row r="64" spans="1:13">
      <c r="A64" s="550"/>
      <c r="B64" s="897" t="s">
        <v>472</v>
      </c>
      <c r="C64" s="182"/>
      <c r="D64" s="182"/>
      <c r="E64" s="182"/>
      <c r="F64" s="182"/>
      <c r="G64" s="182"/>
      <c r="H64" s="182"/>
      <c r="I64" s="182"/>
      <c r="J64" s="182"/>
      <c r="K64" s="182"/>
      <c r="L64" s="24"/>
      <c r="M64" s="320"/>
    </row>
    <row r="65" spans="1:13">
      <c r="A65" s="550"/>
      <c r="B65" s="240" t="s">
        <v>414</v>
      </c>
      <c r="C65" s="898"/>
      <c r="D65" s="303">
        <v>1000000</v>
      </c>
      <c r="E65" s="898"/>
      <c r="F65" s="898"/>
      <c r="G65" s="898"/>
      <c r="H65" s="182"/>
      <c r="I65" s="182"/>
      <c r="J65" s="182"/>
      <c r="K65" s="182"/>
      <c r="L65" s="24"/>
      <c r="M65" s="320"/>
    </row>
    <row r="66" spans="1:13">
      <c r="A66" s="550"/>
      <c r="B66" s="898" t="s">
        <v>473</v>
      </c>
      <c r="C66" s="898"/>
      <c r="D66" s="303">
        <v>691770</v>
      </c>
      <c r="E66" s="898"/>
      <c r="F66" s="898"/>
      <c r="G66" s="898"/>
      <c r="H66" s="182"/>
      <c r="I66" s="182"/>
      <c r="J66" s="182"/>
      <c r="K66" s="182"/>
      <c r="L66" s="24"/>
      <c r="M66" s="320"/>
    </row>
    <row r="67" spans="1:13">
      <c r="A67" s="550"/>
      <c r="B67" s="898" t="s">
        <v>474</v>
      </c>
      <c r="C67" s="898"/>
      <c r="D67" s="303">
        <v>92240</v>
      </c>
      <c r="E67" s="240"/>
      <c r="F67" s="898"/>
      <c r="G67" s="898"/>
      <c r="H67" s="182"/>
      <c r="I67" s="182"/>
      <c r="J67" s="182"/>
      <c r="K67" s="182"/>
      <c r="L67" s="24"/>
      <c r="M67" s="320"/>
    </row>
    <row r="68" spans="1:13">
      <c r="A68" s="550"/>
      <c r="B68" s="240" t="s">
        <v>475</v>
      </c>
      <c r="C68" s="898"/>
      <c r="D68" s="303">
        <v>55340</v>
      </c>
      <c r="E68" s="898"/>
      <c r="F68" s="898"/>
      <c r="G68" s="898"/>
      <c r="H68" s="182"/>
      <c r="I68" s="182"/>
      <c r="J68" s="182"/>
      <c r="K68" s="182"/>
      <c r="L68" s="24"/>
      <c r="M68" s="320"/>
    </row>
    <row r="69" spans="1:13">
      <c r="A69" s="550"/>
      <c r="B69" s="240" t="s">
        <v>476</v>
      </c>
      <c r="C69" s="898"/>
      <c r="D69" s="303">
        <v>92240</v>
      </c>
      <c r="E69" s="898"/>
      <c r="F69" s="898"/>
      <c r="G69" s="898"/>
      <c r="H69" s="182"/>
      <c r="I69" s="182"/>
      <c r="J69" s="182"/>
      <c r="K69" s="182"/>
      <c r="L69" s="24"/>
      <c r="M69" s="320"/>
    </row>
    <row r="70" spans="1:13" ht="12.75" customHeight="1">
      <c r="A70" s="550"/>
      <c r="B70" s="898" t="s">
        <v>477</v>
      </c>
      <c r="C70" s="898"/>
      <c r="D70" s="303">
        <v>55340</v>
      </c>
      <c r="E70" s="898"/>
      <c r="F70" s="898"/>
      <c r="G70" s="898"/>
      <c r="H70" s="182"/>
      <c r="I70" s="182"/>
      <c r="J70" s="182"/>
      <c r="K70" s="182"/>
      <c r="L70" s="24"/>
      <c r="M70" s="320"/>
    </row>
    <row r="71" spans="1:13" ht="12.75" customHeight="1">
      <c r="A71" s="550"/>
      <c r="B71" s="898" t="s">
        <v>478</v>
      </c>
      <c r="C71" s="898"/>
      <c r="D71" s="303">
        <v>597</v>
      </c>
      <c r="E71" s="898"/>
      <c r="F71" s="898"/>
      <c r="G71" s="898"/>
      <c r="H71" s="182"/>
      <c r="I71" s="182"/>
      <c r="J71" s="182"/>
      <c r="K71" s="182"/>
      <c r="L71" s="24"/>
      <c r="M71" s="320"/>
    </row>
    <row r="72" spans="1:13" ht="12.75" customHeight="1">
      <c r="A72" s="550"/>
      <c r="B72" s="898" t="s">
        <v>479</v>
      </c>
      <c r="C72" s="898"/>
      <c r="D72" s="303">
        <v>184470</v>
      </c>
      <c r="E72" s="898"/>
      <c r="F72" s="898"/>
      <c r="G72" s="898"/>
      <c r="H72" s="182"/>
      <c r="I72" s="182"/>
      <c r="J72" s="182"/>
      <c r="K72" s="182"/>
      <c r="L72" s="24"/>
      <c r="M72" s="320"/>
    </row>
    <row r="73" spans="1:13">
      <c r="A73" s="550"/>
      <c r="B73" s="898"/>
      <c r="C73" s="898"/>
      <c r="D73" s="898"/>
      <c r="E73" s="898"/>
      <c r="F73" s="898"/>
      <c r="G73" s="898"/>
      <c r="H73" s="182"/>
      <c r="I73" s="182"/>
      <c r="J73" s="182"/>
      <c r="K73" s="182"/>
      <c r="L73" s="24"/>
      <c r="M73" s="320"/>
    </row>
    <row r="74" spans="1:13">
      <c r="A74" s="550"/>
      <c r="B74" s="899" t="s">
        <v>525</v>
      </c>
      <c r="C74" s="899"/>
      <c r="D74" s="899"/>
      <c r="E74" s="899"/>
      <c r="F74" s="899"/>
      <c r="G74" s="898"/>
      <c r="H74" s="182"/>
      <c r="I74" s="182"/>
      <c r="J74" s="182"/>
      <c r="K74" s="182"/>
      <c r="L74" s="24"/>
      <c r="M74" s="320"/>
    </row>
    <row r="75" spans="1:13">
      <c r="A75" s="550"/>
      <c r="B75" s="900"/>
      <c r="C75" s="900"/>
      <c r="D75" s="900"/>
      <c r="E75" s="900"/>
      <c r="F75" s="900"/>
      <c r="G75" s="184"/>
      <c r="H75" s="182"/>
      <c r="I75" s="182"/>
      <c r="J75" s="182"/>
      <c r="K75" s="182"/>
      <c r="L75" s="24"/>
      <c r="M75" s="320"/>
    </row>
    <row r="76" spans="1:13" ht="20.25" customHeight="1">
      <c r="A76" s="550"/>
      <c r="B76" s="897" t="s">
        <v>480</v>
      </c>
      <c r="C76" s="182"/>
      <c r="D76" s="182"/>
      <c r="E76" s="182"/>
      <c r="F76" s="182"/>
      <c r="G76" s="182"/>
      <c r="H76" s="182"/>
      <c r="I76" s="182"/>
      <c r="J76" s="182"/>
      <c r="K76" s="182"/>
      <c r="L76" s="24"/>
      <c r="M76" s="320"/>
    </row>
    <row r="77" spans="1:13" ht="12.75" customHeight="1">
      <c r="A77" s="550"/>
      <c r="B77" s="343" t="s">
        <v>481</v>
      </c>
      <c r="C77" s="344"/>
      <c r="D77" s="344"/>
      <c r="E77" s="345" t="s">
        <v>482</v>
      </c>
      <c r="F77" s="345" t="s">
        <v>483</v>
      </c>
      <c r="G77" s="182"/>
      <c r="H77" s="182"/>
      <c r="I77" s="182"/>
      <c r="J77" s="182"/>
      <c r="K77" s="182"/>
      <c r="L77" s="24"/>
      <c r="M77" s="320"/>
    </row>
    <row r="78" spans="1:13" ht="12.75" customHeight="1">
      <c r="A78" s="550"/>
      <c r="B78" s="901" t="s">
        <v>736</v>
      </c>
      <c r="C78" s="898"/>
      <c r="D78" s="898"/>
      <c r="E78" s="902"/>
      <c r="F78" s="903">
        <v>11060</v>
      </c>
      <c r="G78" s="182"/>
      <c r="H78" s="182"/>
      <c r="I78" s="182"/>
      <c r="J78" s="182"/>
      <c r="K78" s="182"/>
      <c r="L78" s="24"/>
      <c r="M78" s="320"/>
    </row>
    <row r="79" spans="1:13" ht="12.75" customHeight="1">
      <c r="A79" s="550"/>
      <c r="B79" s="904" t="s">
        <v>484</v>
      </c>
      <c r="C79" s="898"/>
      <c r="D79" s="898"/>
      <c r="E79" s="902"/>
      <c r="F79" s="903">
        <v>239820</v>
      </c>
      <c r="G79" s="182"/>
      <c r="H79" s="182"/>
      <c r="I79" s="182"/>
      <c r="J79" s="182"/>
      <c r="K79" s="182"/>
      <c r="L79" s="24"/>
      <c r="M79" s="320"/>
    </row>
    <row r="80" spans="1:13" ht="12.75" customHeight="1">
      <c r="A80" s="550"/>
      <c r="B80" s="1074" t="s">
        <v>539</v>
      </c>
      <c r="C80" s="1074"/>
      <c r="D80" s="1074"/>
      <c r="E80" s="902">
        <v>2383550</v>
      </c>
      <c r="F80" s="903">
        <v>6497400</v>
      </c>
      <c r="G80" s="182"/>
      <c r="H80" s="182"/>
      <c r="I80" s="182"/>
      <c r="J80" s="182"/>
      <c r="K80" s="182"/>
      <c r="L80" s="24"/>
      <c r="M80" s="320"/>
    </row>
    <row r="81" spans="1:13" ht="12.75" customHeight="1">
      <c r="A81" s="550"/>
      <c r="B81" s="1074" t="s">
        <v>526</v>
      </c>
      <c r="C81" s="1074"/>
      <c r="D81" s="1074"/>
      <c r="E81" s="902"/>
      <c r="F81" s="903">
        <v>16600</v>
      </c>
      <c r="G81" s="182"/>
      <c r="H81" s="182"/>
      <c r="I81" s="182"/>
      <c r="J81" s="182"/>
      <c r="K81" s="182"/>
      <c r="L81" s="24"/>
      <c r="M81" s="320"/>
    </row>
    <row r="82" spans="1:13" ht="12.75" customHeight="1">
      <c r="A82" s="550"/>
      <c r="B82" s="1074" t="s">
        <v>485</v>
      </c>
      <c r="C82" s="1074"/>
      <c r="D82" s="1074"/>
      <c r="E82" s="656"/>
      <c r="F82" s="903">
        <v>8297860</v>
      </c>
      <c r="G82" s="182"/>
      <c r="H82" s="182"/>
      <c r="I82" s="182"/>
      <c r="J82" s="182"/>
      <c r="K82" s="182"/>
      <c r="L82" s="24"/>
      <c r="M82" s="320"/>
    </row>
    <row r="83" spans="1:13" ht="12.75" customHeight="1">
      <c r="A83" s="550"/>
      <c r="B83" s="1074" t="s">
        <v>527</v>
      </c>
      <c r="C83" s="1074"/>
      <c r="D83" s="1074"/>
      <c r="E83" s="898"/>
      <c r="F83" s="903">
        <v>11060</v>
      </c>
      <c r="G83" s="182"/>
      <c r="H83" s="182"/>
      <c r="I83" s="182"/>
      <c r="J83" s="182"/>
      <c r="K83" s="182"/>
      <c r="L83" s="24"/>
      <c r="M83" s="320"/>
    </row>
    <row r="84" spans="1:13">
      <c r="A84" s="550"/>
      <c r="B84" s="898" t="s">
        <v>528</v>
      </c>
      <c r="C84" s="898"/>
      <c r="D84" s="898"/>
      <c r="E84" s="898"/>
      <c r="F84" s="903">
        <v>3689470</v>
      </c>
      <c r="G84" s="182"/>
      <c r="H84" s="182"/>
      <c r="I84" s="182"/>
      <c r="J84" s="182"/>
      <c r="K84" s="182"/>
      <c r="L84" s="24"/>
      <c r="M84" s="320"/>
    </row>
    <row r="85" spans="1:13" ht="13.5" thickBot="1">
      <c r="A85" s="396"/>
      <c r="B85" s="3"/>
      <c r="C85" s="3"/>
      <c r="D85" s="3"/>
      <c r="E85" s="3"/>
      <c r="F85" s="3"/>
      <c r="G85" s="3"/>
      <c r="H85" s="3"/>
      <c r="I85" s="3"/>
      <c r="J85" s="3"/>
      <c r="K85" s="3"/>
      <c r="L85" s="102"/>
    </row>
  </sheetData>
  <mergeCells count="13">
    <mergeCell ref="B4:L4"/>
    <mergeCell ref="J1:L1"/>
    <mergeCell ref="A1:I1"/>
    <mergeCell ref="E6:H6"/>
    <mergeCell ref="I6:L6"/>
    <mergeCell ref="B80:D80"/>
    <mergeCell ref="B81:D81"/>
    <mergeCell ref="B82:D82"/>
    <mergeCell ref="B83:D83"/>
    <mergeCell ref="B46:F46"/>
    <mergeCell ref="B50:F50"/>
    <mergeCell ref="B56:F56"/>
    <mergeCell ref="A62:L62"/>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activeCell="Q48" sqref="Q48"/>
      <selection pane="bottomLeft" activeCell="F1" sqref="F1"/>
    </sheetView>
  </sheetViews>
  <sheetFormatPr defaultColWidth="9.28515625" defaultRowHeight="12.75"/>
  <cols>
    <col min="1" max="1" width="6.7109375" style="395" customWidth="1"/>
    <col min="2" max="2" width="67.42578125" style="395" customWidth="1"/>
    <col min="3" max="3" width="19.5703125" style="395" bestFit="1" customWidth="1"/>
    <col min="4" max="4" width="20.7109375" style="395" customWidth="1"/>
    <col min="5" max="5" width="20.7109375" style="395" bestFit="1" customWidth="1"/>
    <col min="6" max="6" width="26.140625" style="395" bestFit="1" customWidth="1"/>
    <col min="7" max="7" width="14.42578125" style="395" customWidth="1"/>
    <col min="8" max="8" width="19" style="395" customWidth="1"/>
    <col min="9" max="16384" width="9.28515625" style="395"/>
  </cols>
  <sheetData>
    <row r="1" spans="1:8" ht="28.5" customHeight="1" thickBot="1">
      <c r="A1" s="977" t="s">
        <v>803</v>
      </c>
      <c r="B1" s="978"/>
      <c r="C1" s="978"/>
      <c r="D1" s="978"/>
      <c r="E1" s="978"/>
      <c r="F1" s="5" t="s">
        <v>80</v>
      </c>
      <c r="G1" s="265"/>
    </row>
    <row r="2" spans="1:8" s="504" customFormat="1" ht="28.5" customHeight="1" thickBot="1">
      <c r="A2" s="505"/>
      <c r="B2" s="505"/>
      <c r="C2" s="505"/>
      <c r="D2" s="505"/>
      <c r="E2" s="505"/>
      <c r="F2" s="4"/>
      <c r="G2" s="265"/>
    </row>
    <row r="3" spans="1:8" ht="13.5" thickBot="1">
      <c r="A3" s="1086" t="s">
        <v>949</v>
      </c>
      <c r="B3" s="1087"/>
      <c r="C3" s="1087"/>
      <c r="D3" s="1087"/>
      <c r="E3" s="1087"/>
      <c r="F3" s="1088"/>
      <c r="G3" s="117"/>
      <c r="H3" s="115"/>
    </row>
    <row r="4" spans="1:8">
      <c r="A4" s="912"/>
      <c r="B4" s="115"/>
      <c r="C4" s="117"/>
      <c r="D4" s="117"/>
      <c r="E4" s="115"/>
      <c r="F4" s="913"/>
      <c r="G4" s="115"/>
      <c r="H4" s="116"/>
    </row>
    <row r="5" spans="1:8" ht="13.5" thickBot="1">
      <c r="A5" s="360"/>
      <c r="B5" s="115"/>
      <c r="C5" s="1082" t="s">
        <v>43</v>
      </c>
      <c r="D5" s="1083"/>
      <c r="E5" s="1084" t="s">
        <v>44</v>
      </c>
      <c r="F5" s="1085"/>
      <c r="G5" s="161"/>
      <c r="H5" s="161"/>
    </row>
    <row r="6" spans="1:8" ht="26.1" customHeight="1">
      <c r="A6" s="361" t="s">
        <v>49</v>
      </c>
      <c r="B6" s="906" t="s">
        <v>265</v>
      </c>
      <c r="C6" s="907" t="s">
        <v>554</v>
      </c>
      <c r="D6" s="907" t="s">
        <v>139</v>
      </c>
      <c r="E6" s="907" t="s">
        <v>554</v>
      </c>
      <c r="F6" s="914" t="s">
        <v>139</v>
      </c>
      <c r="G6" s="162"/>
      <c r="H6" s="162"/>
    </row>
    <row r="7" spans="1:8" ht="13.5" thickBot="1">
      <c r="A7" s="362"/>
      <c r="B7" s="908"/>
      <c r="C7" s="909" t="s">
        <v>558</v>
      </c>
      <c r="D7" s="909" t="s">
        <v>558</v>
      </c>
      <c r="E7" s="909" t="s">
        <v>558</v>
      </c>
      <c r="F7" s="915" t="s">
        <v>558</v>
      </c>
      <c r="G7" s="162"/>
      <c r="H7" s="162"/>
    </row>
    <row r="8" spans="1:8">
      <c r="A8" s="118"/>
      <c r="B8" s="910" t="s">
        <v>331</v>
      </c>
      <c r="C8" s="911"/>
      <c r="D8" s="911"/>
      <c r="E8" s="911"/>
      <c r="F8" s="916"/>
      <c r="G8" s="911"/>
      <c r="H8" s="911"/>
    </row>
    <row r="9" spans="1:8">
      <c r="A9" s="118">
        <v>3516</v>
      </c>
      <c r="B9" s="119" t="s">
        <v>369</v>
      </c>
      <c r="C9" s="120">
        <v>16830</v>
      </c>
      <c r="D9" s="120">
        <v>4050</v>
      </c>
      <c r="E9" s="120">
        <f>+C9*1.07</f>
        <v>18008.100000000002</v>
      </c>
      <c r="F9" s="917">
        <f>+D9*1.19</f>
        <v>4819.5</v>
      </c>
      <c r="G9" s="162"/>
      <c r="H9" s="163"/>
    </row>
    <row r="10" spans="1:8">
      <c r="A10" s="118">
        <v>3516</v>
      </c>
      <c r="B10" s="119" t="s">
        <v>332</v>
      </c>
      <c r="C10" s="120">
        <v>14110</v>
      </c>
      <c r="D10" s="120">
        <f>D9</f>
        <v>4050</v>
      </c>
      <c r="E10" s="120">
        <f>+C10*1.07</f>
        <v>15097.7</v>
      </c>
      <c r="F10" s="917">
        <f>+D10*1.19</f>
        <v>4819.5</v>
      </c>
      <c r="G10" s="164"/>
      <c r="H10" s="164"/>
    </row>
    <row r="11" spans="1:8" ht="13.15" customHeight="1">
      <c r="A11" s="118">
        <v>3554</v>
      </c>
      <c r="B11" s="119" t="s">
        <v>370</v>
      </c>
      <c r="C11" s="120">
        <v>38870</v>
      </c>
      <c r="D11" s="120">
        <v>7030</v>
      </c>
      <c r="E11" s="120">
        <f>+C11*1.07</f>
        <v>41590.9</v>
      </c>
      <c r="F11" s="917">
        <f>+D11*1.19</f>
        <v>8365.6999999999989</v>
      </c>
      <c r="G11" s="162"/>
      <c r="H11" s="250"/>
    </row>
    <row r="12" spans="1:8">
      <c r="A12" s="118">
        <v>3554</v>
      </c>
      <c r="B12" s="119" t="s">
        <v>333</v>
      </c>
      <c r="C12" s="120">
        <v>36150</v>
      </c>
      <c r="D12" s="120">
        <f>D11</f>
        <v>7030</v>
      </c>
      <c r="E12" s="120">
        <f>+C12*1.07</f>
        <v>38680.5</v>
      </c>
      <c r="F12" s="917">
        <f>+D12*1.19</f>
        <v>8365.6999999999989</v>
      </c>
      <c r="G12" s="162"/>
      <c r="H12" s="250"/>
    </row>
    <row r="13" spans="1:8" ht="13.5" thickBot="1">
      <c r="A13" s="363"/>
      <c r="B13" s="364"/>
      <c r="C13" s="365"/>
      <c r="D13" s="365"/>
      <c r="E13" s="364"/>
      <c r="F13" s="918"/>
      <c r="G13" s="121"/>
      <c r="H13" s="165"/>
    </row>
    <row r="98" spans="2:8">
      <c r="B98" s="961"/>
      <c r="C98" s="961"/>
      <c r="D98" s="961"/>
      <c r="E98" s="961"/>
      <c r="F98" s="961"/>
      <c r="G98" s="961"/>
      <c r="H98" s="961"/>
    </row>
    <row r="102" spans="2:8">
      <c r="B102" s="961"/>
      <c r="C102" s="961"/>
      <c r="D102" s="961"/>
      <c r="E102" s="961"/>
      <c r="F102" s="961"/>
      <c r="G102" s="961"/>
      <c r="H102" s="961"/>
    </row>
    <row r="112" spans="2:8">
      <c r="B112" s="961"/>
      <c r="C112" s="961"/>
      <c r="D112" s="961"/>
      <c r="E112" s="961"/>
      <c r="F112" s="961"/>
      <c r="G112" s="961"/>
      <c r="H112" s="961"/>
    </row>
    <row r="117" spans="2:8">
      <c r="B117" s="961"/>
      <c r="C117" s="961"/>
      <c r="D117" s="961"/>
      <c r="E117" s="961"/>
      <c r="F117" s="961"/>
      <c r="G117" s="961"/>
      <c r="H117" s="961"/>
    </row>
    <row r="121" spans="2:8">
      <c r="B121" s="961"/>
      <c r="C121" s="961"/>
      <c r="D121" s="961"/>
      <c r="E121" s="961"/>
      <c r="F121" s="961"/>
      <c r="G121" s="961"/>
      <c r="H121" s="961"/>
    </row>
    <row r="153" spans="2:8">
      <c r="B153" s="961"/>
      <c r="C153" s="961"/>
      <c r="D153" s="961"/>
      <c r="E153" s="961"/>
      <c r="F153" s="961"/>
      <c r="G153" s="961"/>
      <c r="H153" s="961"/>
    </row>
    <row r="156" spans="2:8">
      <c r="B156" s="961"/>
      <c r="C156" s="961"/>
      <c r="D156" s="961"/>
      <c r="E156" s="961"/>
      <c r="F156" s="961"/>
      <c r="G156" s="961"/>
      <c r="H156" s="961"/>
    </row>
    <row r="158" spans="2:8">
      <c r="B158" s="961"/>
      <c r="C158" s="961"/>
      <c r="D158" s="961"/>
      <c r="E158" s="961"/>
      <c r="F158" s="961"/>
      <c r="G158" s="961"/>
      <c r="H158" s="961"/>
    </row>
    <row r="164" spans="2:8">
      <c r="B164" s="961"/>
      <c r="C164" s="961"/>
      <c r="D164" s="961"/>
      <c r="E164" s="961"/>
      <c r="F164" s="961"/>
      <c r="G164" s="961"/>
      <c r="H164" s="961"/>
    </row>
    <row r="168" spans="2:8">
      <c r="B168" s="961"/>
      <c r="C168" s="961"/>
      <c r="D168" s="961"/>
      <c r="E168" s="961"/>
      <c r="F168" s="961"/>
      <c r="G168" s="961"/>
      <c r="H168" s="961"/>
    </row>
    <row r="173" spans="2:8">
      <c r="B173" s="961"/>
      <c r="C173" s="961"/>
      <c r="D173" s="961"/>
      <c r="E173" s="961"/>
      <c r="F173" s="961"/>
      <c r="G173" s="961"/>
      <c r="H173" s="961"/>
    </row>
    <row r="251" ht="22.15" customHeight="1"/>
    <row r="263" spans="2:8">
      <c r="B263" s="961"/>
      <c r="C263" s="961"/>
      <c r="D263" s="961"/>
      <c r="E263" s="961"/>
      <c r="F263" s="961"/>
      <c r="G263" s="961"/>
      <c r="H263" s="961"/>
    </row>
    <row r="267" spans="2:8">
      <c r="B267" s="961"/>
      <c r="C267" s="961"/>
      <c r="D267" s="961"/>
      <c r="E267" s="961"/>
      <c r="F267" s="961"/>
      <c r="G267" s="961"/>
      <c r="H267" s="961"/>
    </row>
    <row r="277" spans="2:8">
      <c r="B277" s="961"/>
      <c r="C277" s="961"/>
      <c r="D277" s="961"/>
      <c r="E277" s="961"/>
      <c r="F277" s="961"/>
      <c r="G277" s="961"/>
      <c r="H277" s="961"/>
    </row>
    <row r="282" spans="2:8">
      <c r="B282" s="961"/>
      <c r="C282" s="961"/>
      <c r="D282" s="961"/>
      <c r="E282" s="961"/>
      <c r="F282" s="961"/>
      <c r="G282" s="961"/>
      <c r="H282" s="961"/>
    </row>
    <row r="286" spans="2:8">
      <c r="B286" s="961"/>
      <c r="C286" s="961"/>
      <c r="D286" s="961"/>
      <c r="E286" s="961"/>
      <c r="F286" s="961"/>
      <c r="G286" s="961"/>
      <c r="H286" s="961"/>
    </row>
  </sheetData>
  <mergeCells count="20">
    <mergeCell ref="A1:E1"/>
    <mergeCell ref="C5:D5"/>
    <mergeCell ref="E5:F5"/>
    <mergeCell ref="A3:F3"/>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F1" location="Indhold!A1" display="Tilbage til indholdsoversigten"/>
  </hyperlinks>
  <pageMargins left="0.75" right="0.75" top="1" bottom="1" header="0" footer="0"/>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I1" sqref="I1:J1"/>
    </sheetView>
  </sheetViews>
  <sheetFormatPr defaultColWidth="9.140625" defaultRowHeight="12.75"/>
  <cols>
    <col min="1" max="1" width="9.140625" style="395"/>
    <col min="2" max="2" width="68" style="395" customWidth="1"/>
    <col min="3" max="3" width="16.42578125" style="395" customWidth="1"/>
    <col min="4" max="4" width="11.5703125" style="395" customWidth="1"/>
    <col min="5" max="5" width="12" style="395" customWidth="1"/>
    <col min="6" max="6" width="13" style="395" customWidth="1"/>
    <col min="7" max="7" width="10.85546875" style="395" customWidth="1"/>
    <col min="8" max="8" width="12.42578125" style="395" customWidth="1"/>
    <col min="9" max="9" width="13.28515625" style="395" customWidth="1"/>
    <col min="10" max="10" width="11.28515625" style="395" customWidth="1"/>
    <col min="11" max="11" width="11.42578125" style="395" customWidth="1"/>
    <col min="12" max="16384" width="9.140625" style="395"/>
  </cols>
  <sheetData>
    <row r="1" spans="1:20" ht="21" thickBot="1">
      <c r="A1" s="977" t="s">
        <v>803</v>
      </c>
      <c r="B1" s="978"/>
      <c r="C1" s="978"/>
      <c r="D1" s="978"/>
      <c r="E1" s="978"/>
      <c r="F1" s="978"/>
      <c r="G1" s="978"/>
      <c r="H1" s="978"/>
      <c r="I1" s="975" t="s">
        <v>80</v>
      </c>
      <c r="J1" s="976"/>
    </row>
    <row r="2" spans="1:20" s="504" customFormat="1" ht="20.25">
      <c r="A2" s="517"/>
      <c r="B2" s="517"/>
      <c r="C2" s="518"/>
      <c r="D2" s="518"/>
      <c r="E2" s="265"/>
      <c r="F2" s="265"/>
      <c r="G2" s="265"/>
      <c r="H2" s="265"/>
      <c r="I2" s="265"/>
      <c r="J2" s="265"/>
    </row>
    <row r="3" spans="1:20" ht="13.5" thickBot="1"/>
    <row r="4" spans="1:20" ht="13.5" thickBot="1">
      <c r="A4" s="990" t="s">
        <v>950</v>
      </c>
      <c r="B4" s="991"/>
      <c r="C4" s="991"/>
      <c r="D4" s="991"/>
      <c r="E4" s="991"/>
      <c r="F4" s="991"/>
      <c r="G4" s="991"/>
      <c r="H4" s="991"/>
      <c r="I4" s="991"/>
      <c r="J4" s="992"/>
    </row>
    <row r="5" spans="1:20">
      <c r="A5" s="921"/>
      <c r="B5" s="647"/>
      <c r="C5" s="922"/>
      <c r="D5" s="122"/>
      <c r="E5" s="1092" t="s">
        <v>43</v>
      </c>
      <c r="F5" s="1092"/>
      <c r="G5" s="1093"/>
      <c r="H5" s="1094" t="s">
        <v>44</v>
      </c>
      <c r="I5" s="1095"/>
      <c r="J5" s="1096"/>
    </row>
    <row r="6" spans="1:20" ht="25.5">
      <c r="A6" s="923" t="s">
        <v>49</v>
      </c>
      <c r="B6" s="69" t="s">
        <v>265</v>
      </c>
      <c r="C6" s="123" t="s">
        <v>1</v>
      </c>
      <c r="D6" s="401"/>
      <c r="E6" s="123" t="s">
        <v>192</v>
      </c>
      <c r="F6" s="124" t="s">
        <v>193</v>
      </c>
      <c r="G6" s="159" t="s">
        <v>371</v>
      </c>
      <c r="H6" s="124" t="s">
        <v>192</v>
      </c>
      <c r="I6" s="124" t="s">
        <v>193</v>
      </c>
      <c r="J6" s="924" t="s">
        <v>371</v>
      </c>
    </row>
    <row r="7" spans="1:20">
      <c r="A7" s="925"/>
      <c r="B7" s="48"/>
      <c r="C7" s="48"/>
      <c r="D7" s="402"/>
      <c r="E7" s="919" t="s">
        <v>559</v>
      </c>
      <c r="F7" s="919" t="s">
        <v>559</v>
      </c>
      <c r="G7" s="920" t="s">
        <v>559</v>
      </c>
      <c r="H7" s="919" t="s">
        <v>559</v>
      </c>
      <c r="I7" s="919" t="s">
        <v>559</v>
      </c>
      <c r="J7" s="926" t="s">
        <v>559</v>
      </c>
    </row>
    <row r="8" spans="1:20">
      <c r="A8" s="1089" t="s">
        <v>2</v>
      </c>
      <c r="B8" s="1090"/>
      <c r="C8" s="1090"/>
      <c r="D8" s="1090"/>
      <c r="E8" s="1090"/>
      <c r="F8" s="1090"/>
      <c r="G8" s="1091"/>
      <c r="H8" s="125"/>
      <c r="I8" s="125"/>
      <c r="J8" s="927"/>
      <c r="N8" s="961"/>
      <c r="O8" s="961"/>
      <c r="P8" s="961"/>
      <c r="Q8" s="961"/>
      <c r="R8" s="961"/>
      <c r="S8" s="961"/>
    </row>
    <row r="9" spans="1:20">
      <c r="A9" s="928">
        <v>120</v>
      </c>
      <c r="B9" s="929" t="s">
        <v>250</v>
      </c>
      <c r="C9" s="929" t="s">
        <v>198</v>
      </c>
      <c r="D9" s="401"/>
      <c r="E9" s="126">
        <v>55740</v>
      </c>
      <c r="F9" s="126">
        <v>8720</v>
      </c>
      <c r="G9" s="127">
        <v>5560</v>
      </c>
      <c r="H9" s="126">
        <f>+E9*1.06</f>
        <v>59084.4</v>
      </c>
      <c r="I9" s="126">
        <f>+F9*1.16</f>
        <v>10115.199999999999</v>
      </c>
      <c r="J9" s="930">
        <f>+G9*1.19</f>
        <v>6616.4</v>
      </c>
      <c r="N9" s="961"/>
      <c r="O9" s="961"/>
      <c r="P9" s="961"/>
      <c r="Q9" s="961"/>
      <c r="R9" s="961"/>
      <c r="S9" s="961"/>
      <c r="T9" s="961"/>
    </row>
    <row r="10" spans="1:20">
      <c r="A10" s="397"/>
      <c r="B10" s="128"/>
      <c r="C10" s="55"/>
      <c r="D10" s="401"/>
      <c r="E10" s="129"/>
      <c r="F10" s="131"/>
      <c r="G10" s="130"/>
      <c r="H10" s="131"/>
      <c r="I10" s="55"/>
      <c r="J10" s="930"/>
      <c r="N10" s="961"/>
      <c r="O10" s="961"/>
      <c r="P10" s="961"/>
      <c r="Q10" s="961"/>
      <c r="R10" s="961"/>
      <c r="S10" s="961"/>
      <c r="T10" s="961"/>
    </row>
    <row r="11" spans="1:20" ht="26.25" customHeight="1">
      <c r="A11" s="1089" t="s">
        <v>372</v>
      </c>
      <c r="B11" s="1090"/>
      <c r="C11" s="1090"/>
      <c r="D11" s="1090"/>
      <c r="E11" s="1090"/>
      <c r="F11" s="1090"/>
      <c r="G11" s="1091"/>
      <c r="H11" s="55"/>
      <c r="I11" s="55"/>
      <c r="J11" s="930"/>
      <c r="O11" s="961"/>
      <c r="P11" s="961"/>
      <c r="Q11" s="961"/>
      <c r="R11" s="961"/>
      <c r="S11" s="961"/>
      <c r="T11" s="961"/>
    </row>
    <row r="12" spans="1:20">
      <c r="A12" s="397">
        <v>120</v>
      </c>
      <c r="B12" s="132" t="s">
        <v>250</v>
      </c>
      <c r="C12" s="55"/>
      <c r="D12" s="401"/>
      <c r="E12" s="129"/>
      <c r="F12" s="55"/>
      <c r="G12" s="133">
        <v>25360</v>
      </c>
      <c r="H12" s="55"/>
      <c r="I12" s="132"/>
      <c r="J12" s="930">
        <f>+G12*1.19</f>
        <v>30178.399999999998</v>
      </c>
    </row>
    <row r="13" spans="1:20">
      <c r="A13" s="649"/>
      <c r="B13" s="48"/>
      <c r="C13" s="48"/>
      <c r="D13" s="401"/>
      <c r="E13" s="48"/>
      <c r="F13" s="48"/>
      <c r="G13" s="134"/>
      <c r="H13" s="48"/>
      <c r="I13" s="135"/>
      <c r="J13" s="931"/>
    </row>
    <row r="14" spans="1:20">
      <c r="A14" s="932" t="s">
        <v>806</v>
      </c>
      <c r="B14" s="55"/>
      <c r="C14" s="55"/>
      <c r="D14" s="69"/>
      <c r="E14" s="398"/>
      <c r="F14" s="55"/>
      <c r="G14" s="55"/>
      <c r="H14" s="55"/>
      <c r="I14" s="933"/>
      <c r="J14" s="934"/>
    </row>
    <row r="15" spans="1:20" ht="13.5" thickBot="1">
      <c r="A15" s="935"/>
      <c r="B15" s="3"/>
      <c r="C15" s="936"/>
      <c r="D15" s="809"/>
      <c r="E15" s="809"/>
      <c r="F15" s="936"/>
      <c r="G15" s="936"/>
      <c r="H15" s="936"/>
      <c r="I15" s="809"/>
      <c r="J15" s="937"/>
      <c r="N15" s="961"/>
    </row>
    <row r="16" spans="1:20">
      <c r="A16" s="42"/>
      <c r="C16" s="42"/>
      <c r="D16" s="42"/>
      <c r="E16" s="136"/>
      <c r="F16" s="55"/>
      <c r="G16" s="55"/>
      <c r="H16" s="55"/>
      <c r="I16" s="42"/>
      <c r="J16" s="42"/>
      <c r="N16" s="961"/>
    </row>
    <row r="23" spans="14:14">
      <c r="N23" s="961"/>
    </row>
    <row r="24" spans="14:14">
      <c r="N24" s="961"/>
    </row>
    <row r="25" spans="14:14">
      <c r="N25" s="961"/>
    </row>
  </sheetData>
  <mergeCells count="22">
    <mergeCell ref="A11:G11"/>
    <mergeCell ref="A8:G8"/>
    <mergeCell ref="I1:J1"/>
    <mergeCell ref="A1:H1"/>
    <mergeCell ref="A4:J4"/>
    <mergeCell ref="E5:G5"/>
    <mergeCell ref="H5:J5"/>
    <mergeCell ref="S11:T11"/>
    <mergeCell ref="R8:S8"/>
    <mergeCell ref="N9:N10"/>
    <mergeCell ref="O9:P9"/>
    <mergeCell ref="O10:P10"/>
    <mergeCell ref="Q9:R9"/>
    <mergeCell ref="Q10:R10"/>
    <mergeCell ref="S9:T9"/>
    <mergeCell ref="S10:T10"/>
    <mergeCell ref="N15:N16"/>
    <mergeCell ref="N23:N25"/>
    <mergeCell ref="N8:O8"/>
    <mergeCell ref="P8:Q8"/>
    <mergeCell ref="O11:P11"/>
    <mergeCell ref="Q11:R11"/>
  </mergeCells>
  <phoneticPr fontId="0" type="noConversion"/>
  <hyperlinks>
    <hyperlink ref="I1" location="Indhold!A1" display="Tilbage til indholdsoversigten"/>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H1" sqref="H1:I1"/>
    </sheetView>
  </sheetViews>
  <sheetFormatPr defaultColWidth="9.140625" defaultRowHeight="12.75"/>
  <cols>
    <col min="1" max="1" width="9.140625" style="395"/>
    <col min="2" max="2" width="68" style="395" customWidth="1"/>
    <col min="3" max="3" width="16.42578125" style="395" customWidth="1"/>
    <col min="4" max="4" width="11.5703125" style="395" customWidth="1"/>
    <col min="5" max="5" width="12" style="395" customWidth="1"/>
    <col min="6" max="6" width="13" style="395" customWidth="1"/>
    <col min="7" max="7" width="10.85546875" style="395" customWidth="1"/>
    <col min="8" max="8" width="12.42578125" style="395" customWidth="1"/>
    <col min="9" max="9" width="13.28515625" style="395" customWidth="1"/>
    <col min="10" max="10" width="11.28515625" style="395" customWidth="1"/>
    <col min="11" max="11" width="11.42578125" style="395" customWidth="1"/>
    <col min="12" max="16384" width="9.140625" style="395"/>
  </cols>
  <sheetData>
    <row r="1" spans="1:12" ht="21" thickBot="1">
      <c r="A1" s="977" t="s">
        <v>803</v>
      </c>
      <c r="B1" s="978"/>
      <c r="C1" s="978"/>
      <c r="D1" s="978"/>
      <c r="E1" s="978"/>
      <c r="F1" s="978"/>
      <c r="G1" s="978"/>
      <c r="H1" s="975" t="s">
        <v>80</v>
      </c>
      <c r="I1" s="976"/>
    </row>
    <row r="2" spans="1:12" s="504" customFormat="1" ht="20.25">
      <c r="A2" s="517"/>
      <c r="B2" s="517"/>
      <c r="C2" s="518"/>
      <c r="D2" s="518"/>
      <c r="E2" s="265"/>
      <c r="F2" s="265"/>
      <c r="G2" s="265"/>
      <c r="H2" s="265"/>
      <c r="I2" s="265"/>
    </row>
    <row r="3" spans="1:12" ht="13.5" thickBot="1"/>
    <row r="4" spans="1:12" ht="13.5" thickBot="1">
      <c r="A4" s="1102" t="s">
        <v>951</v>
      </c>
      <c r="B4" s="1103"/>
      <c r="C4" s="1103"/>
      <c r="D4" s="1103"/>
      <c r="E4" s="1103"/>
      <c r="F4" s="1103"/>
      <c r="G4" s="1103"/>
      <c r="H4" s="1103"/>
      <c r="I4" s="1104"/>
      <c r="J4" s="55"/>
    </row>
    <row r="5" spans="1:12">
      <c r="A5" s="921"/>
      <c r="B5" s="647"/>
      <c r="C5" s="122"/>
      <c r="D5" s="1092" t="s">
        <v>43</v>
      </c>
      <c r="E5" s="1092"/>
      <c r="F5" s="1093"/>
      <c r="G5" s="1094" t="s">
        <v>44</v>
      </c>
      <c r="H5" s="1095"/>
      <c r="I5" s="1096"/>
      <c r="J5" s="55"/>
    </row>
    <row r="6" spans="1:12" ht="25.5">
      <c r="A6" s="923" t="s">
        <v>49</v>
      </c>
      <c r="B6" s="69" t="s">
        <v>265</v>
      </c>
      <c r="C6" s="401"/>
      <c r="D6" s="123" t="s">
        <v>192</v>
      </c>
      <c r="E6" s="124" t="s">
        <v>193</v>
      </c>
      <c r="F6" s="159" t="s">
        <v>371</v>
      </c>
      <c r="G6" s="124" t="s">
        <v>192</v>
      </c>
      <c r="H6" s="124" t="s">
        <v>193</v>
      </c>
      <c r="I6" s="924" t="s">
        <v>371</v>
      </c>
      <c r="J6" s="124"/>
    </row>
    <row r="7" spans="1:12">
      <c r="A7" s="925"/>
      <c r="B7" s="48"/>
      <c r="C7" s="402"/>
      <c r="D7" s="919" t="s">
        <v>559</v>
      </c>
      <c r="E7" s="919" t="s">
        <v>559</v>
      </c>
      <c r="F7" s="920" t="s">
        <v>559</v>
      </c>
      <c r="G7" s="919" t="s">
        <v>559</v>
      </c>
      <c r="H7" s="919" t="s">
        <v>559</v>
      </c>
      <c r="I7" s="926" t="s">
        <v>559</v>
      </c>
      <c r="J7" s="398"/>
      <c r="L7" s="399"/>
    </row>
    <row r="8" spans="1:12">
      <c r="A8" s="1089" t="s">
        <v>568</v>
      </c>
      <c r="B8" s="1100"/>
      <c r="C8" s="1100"/>
      <c r="D8" s="1100"/>
      <c r="E8" s="1100"/>
      <c r="F8" s="1101"/>
      <c r="G8" s="125"/>
      <c r="H8" s="125"/>
      <c r="I8" s="927"/>
      <c r="J8" s="125"/>
      <c r="L8" s="399"/>
    </row>
    <row r="9" spans="1:12">
      <c r="A9" s="938">
        <v>2975</v>
      </c>
      <c r="B9" s="76" t="s">
        <v>569</v>
      </c>
      <c r="C9" s="401"/>
      <c r="D9" s="126">
        <v>65410</v>
      </c>
      <c r="E9" s="126">
        <v>10650</v>
      </c>
      <c r="F9" s="127">
        <v>10170</v>
      </c>
      <c r="G9" s="126">
        <f>+D9*1.05</f>
        <v>68680.5</v>
      </c>
      <c r="H9" s="126">
        <f>+E9*1.1</f>
        <v>11715.000000000002</v>
      </c>
      <c r="I9" s="930">
        <f>+F9*1.19</f>
        <v>12102.3</v>
      </c>
      <c r="J9" s="126"/>
      <c r="L9" s="399"/>
    </row>
    <row r="10" spans="1:12">
      <c r="A10" s="938">
        <v>2976</v>
      </c>
      <c r="B10" s="76" t="s">
        <v>570</v>
      </c>
      <c r="C10" s="401"/>
      <c r="D10" s="126">
        <f>+D9</f>
        <v>65410</v>
      </c>
      <c r="E10" s="126">
        <f>+E9</f>
        <v>10650</v>
      </c>
      <c r="F10" s="127">
        <f>+F9</f>
        <v>10170</v>
      </c>
      <c r="G10" s="126">
        <f>+D10*1.05</f>
        <v>68680.5</v>
      </c>
      <c r="H10" s="126">
        <f>+E10*1.1</f>
        <v>11715.000000000002</v>
      </c>
      <c r="I10" s="930">
        <f>+F10*1.19</f>
        <v>12102.3</v>
      </c>
      <c r="J10" s="126"/>
      <c r="L10" s="399"/>
    </row>
    <row r="11" spans="1:12" ht="39" customHeight="1">
      <c r="A11" s="939">
        <v>2977</v>
      </c>
      <c r="B11" s="940" t="s">
        <v>571</v>
      </c>
      <c r="C11" s="941"/>
      <c r="D11" s="366">
        <f>+D9</f>
        <v>65410</v>
      </c>
      <c r="E11" s="366">
        <f>+E9</f>
        <v>10650</v>
      </c>
      <c r="F11" s="367">
        <f>+F9</f>
        <v>10170</v>
      </c>
      <c r="G11" s="366">
        <f>+D11*1.05</f>
        <v>68680.5</v>
      </c>
      <c r="H11" s="366">
        <f>+E11*1.1</f>
        <v>11715.000000000002</v>
      </c>
      <c r="I11" s="942">
        <f>+F11*1.19</f>
        <v>12102.3</v>
      </c>
      <c r="J11" s="126"/>
      <c r="L11" s="399"/>
    </row>
    <row r="12" spans="1:12">
      <c r="A12" s="397"/>
      <c r="B12" s="128"/>
      <c r="C12" s="401"/>
      <c r="D12" s="129"/>
      <c r="E12" s="131"/>
      <c r="F12" s="130"/>
      <c r="G12" s="131"/>
      <c r="H12" s="55"/>
      <c r="I12" s="930"/>
      <c r="J12" s="126"/>
      <c r="L12" s="399"/>
    </row>
    <row r="13" spans="1:12" ht="27.75" customHeight="1">
      <c r="A13" s="1097" t="s">
        <v>372</v>
      </c>
      <c r="B13" s="1098"/>
      <c r="C13" s="1098"/>
      <c r="D13" s="1098"/>
      <c r="E13" s="1098"/>
      <c r="F13" s="1099"/>
      <c r="G13" s="55"/>
      <c r="H13" s="55"/>
      <c r="I13" s="930"/>
      <c r="J13" s="55"/>
      <c r="L13" s="399"/>
    </row>
    <row r="14" spans="1:12" ht="12.75" customHeight="1">
      <c r="A14" s="938">
        <v>2975</v>
      </c>
      <c r="B14" s="76" t="s">
        <v>569</v>
      </c>
      <c r="C14" s="401"/>
      <c r="D14" s="129"/>
      <c r="E14" s="55"/>
      <c r="F14" s="133">
        <v>25370</v>
      </c>
      <c r="G14" s="55"/>
      <c r="H14" s="132"/>
      <c r="I14" s="930">
        <f>+F14*1.19</f>
        <v>30190.3</v>
      </c>
      <c r="J14" s="400"/>
      <c r="L14" s="399"/>
    </row>
    <row r="15" spans="1:12">
      <c r="A15" s="938">
        <v>2976</v>
      </c>
      <c r="B15" s="76" t="s">
        <v>570</v>
      </c>
      <c r="C15" s="401"/>
      <c r="D15" s="129"/>
      <c r="E15" s="55"/>
      <c r="F15" s="133">
        <f>+F14</f>
        <v>25370</v>
      </c>
      <c r="G15" s="55"/>
      <c r="H15" s="132"/>
      <c r="I15" s="930">
        <f>+F15*1.19</f>
        <v>30190.3</v>
      </c>
      <c r="J15" s="132"/>
      <c r="K15" s="265"/>
      <c r="L15" s="399"/>
    </row>
    <row r="16" spans="1:12">
      <c r="A16" s="938">
        <v>2977</v>
      </c>
      <c r="B16" s="76" t="s">
        <v>571</v>
      </c>
      <c r="C16" s="401"/>
      <c r="D16" s="129"/>
      <c r="E16" s="55"/>
      <c r="F16" s="133">
        <f>+F14</f>
        <v>25370</v>
      </c>
      <c r="G16" s="55"/>
      <c r="H16" s="132"/>
      <c r="I16" s="930">
        <f>+F16*1.19</f>
        <v>30190.3</v>
      </c>
      <c r="J16" s="55"/>
      <c r="L16" s="399"/>
    </row>
    <row r="17" spans="1:12">
      <c r="A17" s="649"/>
      <c r="B17" s="48"/>
      <c r="C17" s="402"/>
      <c r="D17" s="48"/>
      <c r="E17" s="48"/>
      <c r="F17" s="134"/>
      <c r="G17" s="48"/>
      <c r="H17" s="135"/>
      <c r="I17" s="931"/>
      <c r="J17" s="265"/>
      <c r="L17" s="399"/>
    </row>
    <row r="18" spans="1:12" ht="13.5" thickBot="1">
      <c r="A18" s="943" t="s">
        <v>806</v>
      </c>
      <c r="B18" s="809"/>
      <c r="C18" s="936"/>
      <c r="D18" s="936"/>
      <c r="E18" s="809"/>
      <c r="F18" s="809"/>
      <c r="G18" s="809"/>
      <c r="H18" s="944"/>
      <c r="I18" s="945"/>
      <c r="L18" s="399"/>
    </row>
    <row r="19" spans="1:12">
      <c r="A19" s="136"/>
      <c r="B19" s="42"/>
      <c r="C19" s="42"/>
      <c r="D19" s="42"/>
      <c r="E19" s="136"/>
      <c r="F19" s="136"/>
      <c r="G19" s="136"/>
      <c r="H19" s="42"/>
      <c r="I19" s="57"/>
      <c r="L19" s="399"/>
    </row>
    <row r="20" spans="1:12">
      <c r="A20" s="42"/>
      <c r="B20" s="43"/>
      <c r="C20" s="42"/>
      <c r="D20" s="136"/>
      <c r="E20" s="55"/>
      <c r="F20" s="55"/>
      <c r="G20" s="55"/>
      <c r="H20" s="42"/>
      <c r="I20" s="42"/>
      <c r="L20" s="399"/>
    </row>
    <row r="21" spans="1:12">
      <c r="A21" s="136"/>
      <c r="B21" s="42"/>
      <c r="C21" s="42"/>
      <c r="D21" s="42"/>
      <c r="E21" s="136"/>
      <c r="F21" s="136"/>
      <c r="G21" s="136"/>
      <c r="H21" s="42"/>
      <c r="I21" s="57"/>
      <c r="L21" s="399"/>
    </row>
    <row r="22" spans="1:12">
      <c r="A22" s="42"/>
      <c r="B22" s="43"/>
      <c r="C22" s="42"/>
      <c r="D22" s="136"/>
      <c r="E22" s="55"/>
      <c r="F22" s="55"/>
      <c r="G22" s="55"/>
      <c r="H22" s="42"/>
      <c r="I22" s="42"/>
      <c r="L22" s="399"/>
    </row>
    <row r="23" spans="1:12">
      <c r="L23" s="399"/>
    </row>
    <row r="24" spans="1:12">
      <c r="L24" s="399"/>
    </row>
    <row r="25" spans="1:12">
      <c r="L25" s="399"/>
    </row>
    <row r="26" spans="1:12">
      <c r="L26" s="399"/>
    </row>
    <row r="27" spans="1:12">
      <c r="L27" s="399"/>
    </row>
    <row r="28" spans="1:12">
      <c r="L28" s="399"/>
    </row>
    <row r="29" spans="1:12">
      <c r="L29" s="399"/>
    </row>
    <row r="30" spans="1:12">
      <c r="L30" s="399"/>
    </row>
    <row r="31" spans="1:12">
      <c r="L31" s="399"/>
    </row>
    <row r="32" spans="1:12">
      <c r="L32" s="399"/>
    </row>
    <row r="33" spans="12:12">
      <c r="L33" s="399"/>
    </row>
    <row r="34" spans="12:12">
      <c r="L34" s="399"/>
    </row>
    <row r="35" spans="12:12">
      <c r="L35" s="399"/>
    </row>
  </sheetData>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E1" sqref="E1:F1"/>
    </sheetView>
  </sheetViews>
  <sheetFormatPr defaultColWidth="9.140625" defaultRowHeight="12.75"/>
  <cols>
    <col min="1" max="1" width="15.5703125" style="395" customWidth="1"/>
    <col min="2" max="2" width="26.5703125" style="395" customWidth="1"/>
    <col min="3" max="3" width="22.42578125" style="395" customWidth="1"/>
    <col min="4" max="4" width="9.140625" style="395"/>
    <col min="5" max="6" width="14.7109375" style="395" customWidth="1"/>
    <col min="7" max="16384" width="9.140625" style="395"/>
  </cols>
  <sheetData>
    <row r="1" spans="1:6" ht="21" thickBot="1">
      <c r="A1" s="977" t="s">
        <v>803</v>
      </c>
      <c r="B1" s="978"/>
      <c r="C1" s="978"/>
      <c r="D1" s="978"/>
      <c r="E1" s="975" t="s">
        <v>80</v>
      </c>
      <c r="F1" s="976"/>
    </row>
    <row r="2" spans="1:6" s="504" customFormat="1" ht="20.25">
      <c r="A2" s="517"/>
      <c r="B2" s="517"/>
      <c r="C2" s="265"/>
      <c r="D2" s="518"/>
      <c r="E2" s="518"/>
      <c r="F2" s="518"/>
    </row>
    <row r="3" spans="1:6" ht="12.75" customHeight="1" thickBot="1"/>
    <row r="4" spans="1:6" ht="13.5" thickBot="1">
      <c r="A4" s="946"/>
      <c r="B4" s="947" t="s">
        <v>952</v>
      </c>
      <c r="C4" s="947"/>
      <c r="D4" s="264"/>
      <c r="E4" s="264"/>
      <c r="F4" s="519"/>
    </row>
    <row r="5" spans="1:6">
      <c r="A5" s="99"/>
      <c r="B5" s="265"/>
      <c r="C5" s="266" t="s">
        <v>43</v>
      </c>
      <c r="D5" s="265"/>
      <c r="E5" s="265"/>
      <c r="F5" s="24"/>
    </row>
    <row r="6" spans="1:6">
      <c r="A6" s="834" t="s">
        <v>49</v>
      </c>
      <c r="B6" s="270" t="s">
        <v>265</v>
      </c>
      <c r="C6" s="313" t="s">
        <v>554</v>
      </c>
      <c r="D6" s="40"/>
      <c r="E6" s="40"/>
      <c r="F6" s="835"/>
    </row>
    <row r="7" spans="1:6">
      <c r="A7" s="833"/>
      <c r="B7" s="39"/>
      <c r="C7" s="316" t="s">
        <v>567</v>
      </c>
      <c r="D7" s="39"/>
      <c r="E7" s="39"/>
      <c r="F7" s="876"/>
    </row>
    <row r="8" spans="1:6">
      <c r="A8" s="99"/>
      <c r="B8" s="266" t="s">
        <v>81</v>
      </c>
      <c r="C8" s="265"/>
      <c r="D8" s="265"/>
      <c r="E8" s="265"/>
      <c r="F8" s="24"/>
    </row>
    <row r="9" spans="1:6">
      <c r="A9" s="99">
        <v>22</v>
      </c>
      <c r="B9" s="265" t="s">
        <v>261</v>
      </c>
      <c r="C9" s="525">
        <v>306910</v>
      </c>
      <c r="D9" s="265"/>
      <c r="E9" s="265"/>
      <c r="F9" s="24"/>
    </row>
    <row r="10" spans="1:6">
      <c r="A10" s="833">
        <v>23</v>
      </c>
      <c r="B10" s="39" t="s">
        <v>262</v>
      </c>
      <c r="C10" s="314">
        <v>96630</v>
      </c>
      <c r="D10" s="39"/>
      <c r="E10" s="39"/>
      <c r="F10" s="876"/>
    </row>
    <row r="11" spans="1:6">
      <c r="A11" s="21" t="s">
        <v>807</v>
      </c>
      <c r="B11" s="265"/>
      <c r="C11" s="265"/>
      <c r="D11" s="265"/>
      <c r="E11" s="265"/>
      <c r="F11" s="24"/>
    </row>
    <row r="12" spans="1:6">
      <c r="A12" s="99" t="s">
        <v>263</v>
      </c>
      <c r="B12" s="265"/>
      <c r="C12" s="265"/>
      <c r="D12" s="265"/>
      <c r="E12" s="265"/>
      <c r="F12" s="24"/>
    </row>
    <row r="13" spans="1:6">
      <c r="A13" s="99" t="s">
        <v>264</v>
      </c>
      <c r="B13" s="265"/>
      <c r="C13" s="265"/>
      <c r="D13" s="265"/>
      <c r="E13" s="265"/>
      <c r="F13" s="24"/>
    </row>
    <row r="14" spans="1:6">
      <c r="A14" s="99"/>
      <c r="B14" s="265"/>
      <c r="C14" s="265"/>
      <c r="D14" s="265"/>
      <c r="E14" s="265"/>
      <c r="F14" s="24"/>
    </row>
    <row r="15" spans="1:6" ht="13.5" thickBot="1">
      <c r="A15" s="396"/>
      <c r="B15" s="3"/>
      <c r="C15" s="3"/>
      <c r="D15" s="3"/>
      <c r="E15" s="3"/>
      <c r="F15" s="102"/>
    </row>
  </sheetData>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6"/>
  <sheetViews>
    <sheetView zoomScaleNormal="100" workbookViewId="0">
      <selection activeCell="H1" sqref="H1:J1"/>
    </sheetView>
  </sheetViews>
  <sheetFormatPr defaultRowHeight="12.75"/>
  <cols>
    <col min="1" max="1" width="51.7109375" bestFit="1" customWidth="1"/>
    <col min="2" max="2" width="29.140625" customWidth="1"/>
    <col min="3" max="3" width="34.85546875" customWidth="1"/>
    <col min="4" max="9" width="11.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77" t="s">
        <v>803</v>
      </c>
      <c r="B1" s="978"/>
      <c r="C1" s="978"/>
      <c r="D1" s="978"/>
      <c r="E1" s="978"/>
      <c r="F1" s="978"/>
      <c r="G1" s="978"/>
      <c r="H1" s="975" t="s">
        <v>80</v>
      </c>
      <c r="I1" s="975"/>
      <c r="J1" s="976"/>
    </row>
    <row r="2" spans="1:10" s="504" customFormat="1" ht="20.25">
      <c r="A2" s="517"/>
      <c r="B2" s="517"/>
      <c r="C2" s="265"/>
      <c r="D2" s="518"/>
      <c r="E2" s="518"/>
      <c r="F2" s="518"/>
      <c r="G2" s="265"/>
      <c r="H2" s="265"/>
      <c r="I2" s="265"/>
      <c r="J2" s="265"/>
    </row>
    <row r="3" spans="1:10" s="504" customFormat="1" ht="21" thickBot="1">
      <c r="A3" s="517"/>
      <c r="B3" s="517"/>
      <c r="C3" s="265"/>
      <c r="D3" s="518"/>
      <c r="E3" s="518"/>
      <c r="F3" s="518"/>
      <c r="G3" s="265"/>
      <c r="H3" s="265"/>
      <c r="I3" s="265"/>
      <c r="J3" s="265"/>
    </row>
    <row r="4" spans="1:10" ht="12.75" customHeight="1" thickBot="1">
      <c r="A4" s="962" t="s">
        <v>953</v>
      </c>
      <c r="B4" s="1005"/>
      <c r="C4" s="1005"/>
      <c r="D4" s="1005"/>
      <c r="E4" s="1005"/>
      <c r="F4" s="1005"/>
      <c r="G4" s="1005"/>
      <c r="H4" s="1005"/>
      <c r="I4" s="1005"/>
      <c r="J4" s="1006"/>
    </row>
    <row r="5" spans="1:10">
      <c r="A5" s="99"/>
      <c r="B5" s="265"/>
      <c r="C5" s="265"/>
      <c r="D5" s="266"/>
      <c r="E5" s="266"/>
      <c r="F5" s="432"/>
      <c r="G5" s="265"/>
      <c r="H5" s="265"/>
      <c r="I5" s="265"/>
      <c r="J5" s="24"/>
    </row>
    <row r="6" spans="1:10">
      <c r="A6" s="683"/>
      <c r="B6" s="272" t="s">
        <v>42</v>
      </c>
      <c r="C6" s="353"/>
      <c r="D6" s="1003" t="s">
        <v>43</v>
      </c>
      <c r="E6" s="1003"/>
      <c r="F6" s="1003"/>
      <c r="G6" s="1000" t="s">
        <v>44</v>
      </c>
      <c r="H6" s="1001"/>
      <c r="I6" s="1001"/>
      <c r="J6" s="948"/>
    </row>
    <row r="7" spans="1:10" ht="25.5">
      <c r="A7" s="684" t="s">
        <v>759</v>
      </c>
      <c r="B7" s="357" t="s">
        <v>149</v>
      </c>
      <c r="C7" s="266" t="s">
        <v>760</v>
      </c>
      <c r="D7" s="352" t="s">
        <v>192</v>
      </c>
      <c r="E7" s="352" t="s">
        <v>193</v>
      </c>
      <c r="F7" s="354" t="s">
        <v>194</v>
      </c>
      <c r="G7" s="952" t="s">
        <v>192</v>
      </c>
      <c r="H7" s="352" t="s">
        <v>193</v>
      </c>
      <c r="I7" s="354" t="s">
        <v>194</v>
      </c>
      <c r="J7" s="685"/>
    </row>
    <row r="8" spans="1:10" ht="26.1" customHeight="1">
      <c r="A8" s="686"/>
      <c r="B8" s="356" t="s">
        <v>151</v>
      </c>
      <c r="C8" s="355"/>
      <c r="D8" s="316" t="s">
        <v>267</v>
      </c>
      <c r="E8" s="316" t="s">
        <v>267</v>
      </c>
      <c r="F8" s="316" t="s">
        <v>267</v>
      </c>
      <c r="G8" s="177" t="s">
        <v>267</v>
      </c>
      <c r="H8" s="316" t="s">
        <v>267</v>
      </c>
      <c r="I8" s="316" t="s">
        <v>267</v>
      </c>
      <c r="J8" s="718"/>
    </row>
    <row r="9" spans="1:10" ht="14.25">
      <c r="A9" s="99" t="s">
        <v>237</v>
      </c>
      <c r="B9" s="479">
        <v>2560</v>
      </c>
      <c r="C9" s="265" t="s">
        <v>237</v>
      </c>
      <c r="D9" s="688">
        <v>45000</v>
      </c>
      <c r="E9" s="688">
        <v>7400</v>
      </c>
      <c r="F9" s="688">
        <v>6740</v>
      </c>
      <c r="G9" s="695">
        <f>D9*1.05</f>
        <v>47250</v>
      </c>
      <c r="H9" s="688">
        <f>E9*1.1</f>
        <v>8140.0000000000009</v>
      </c>
      <c r="I9" s="688">
        <f>F9*1.19</f>
        <v>8020.5999999999995</v>
      </c>
      <c r="J9" s="949"/>
    </row>
    <row r="10" spans="1:10" ht="14.25">
      <c r="A10" s="99" t="s">
        <v>757</v>
      </c>
      <c r="B10" s="479">
        <v>2570</v>
      </c>
      <c r="C10" s="265" t="s">
        <v>236</v>
      </c>
      <c r="D10" s="688">
        <v>46380</v>
      </c>
      <c r="E10" s="688">
        <v>7400</v>
      </c>
      <c r="F10" s="688">
        <v>6740</v>
      </c>
      <c r="G10" s="695">
        <f>D10*1.05</f>
        <v>48699</v>
      </c>
      <c r="H10" s="688">
        <f>E10*1.1</f>
        <v>8140.0000000000009</v>
      </c>
      <c r="I10" s="688">
        <f>F10*1.19</f>
        <v>8020.5999999999995</v>
      </c>
      <c r="J10" s="949"/>
    </row>
    <row r="11" spans="1:10" ht="14.25">
      <c r="A11" s="99" t="s">
        <v>757</v>
      </c>
      <c r="B11" s="479">
        <v>2571</v>
      </c>
      <c r="C11" s="265" t="s">
        <v>235</v>
      </c>
      <c r="D11" s="688">
        <v>46380</v>
      </c>
      <c r="E11" s="688">
        <v>7400</v>
      </c>
      <c r="F11" s="688">
        <v>6740</v>
      </c>
      <c r="G11" s="695">
        <f>D11*1.05</f>
        <v>48699</v>
      </c>
      <c r="H11" s="688">
        <f>E11*1.1</f>
        <v>8140.0000000000009</v>
      </c>
      <c r="I11" s="688">
        <f>F11*1.19</f>
        <v>8020.5999999999995</v>
      </c>
      <c r="J11" s="949"/>
    </row>
    <row r="12" spans="1:10" ht="14.25">
      <c r="A12" s="99" t="s">
        <v>758</v>
      </c>
      <c r="B12" s="479">
        <v>2575</v>
      </c>
      <c r="C12" s="265" t="s">
        <v>4</v>
      </c>
      <c r="D12" s="688">
        <v>55930</v>
      </c>
      <c r="E12" s="688">
        <v>10080</v>
      </c>
      <c r="F12" s="688">
        <v>12980</v>
      </c>
      <c r="G12" s="695">
        <f>D12*1.07</f>
        <v>59845.100000000006</v>
      </c>
      <c r="H12" s="688">
        <f>E12*1.11</f>
        <v>11188.800000000001</v>
      </c>
      <c r="I12" s="688">
        <f>F12*1.19</f>
        <v>15446.199999999999</v>
      </c>
      <c r="J12" s="949"/>
    </row>
    <row r="13" spans="1:10" ht="13.5" thickBot="1">
      <c r="A13" s="950"/>
      <c r="B13" s="951"/>
      <c r="C13" s="951"/>
      <c r="D13" s="951"/>
      <c r="E13" s="951"/>
      <c r="F13" s="951"/>
      <c r="G13" s="951"/>
      <c r="H13" s="951"/>
      <c r="I13" s="26"/>
      <c r="J13" s="704"/>
    </row>
    <row r="14" spans="1:10">
      <c r="A14" s="274"/>
      <c r="B14" s="274"/>
      <c r="C14" s="274"/>
      <c r="D14" s="274"/>
      <c r="E14" s="274"/>
      <c r="F14" s="274"/>
      <c r="G14" s="274"/>
      <c r="H14" s="274"/>
      <c r="I14" s="274"/>
      <c r="J14" s="274"/>
    </row>
    <row r="15" spans="1:10">
      <c r="A15" s="32"/>
      <c r="B15" s="268"/>
      <c r="C15" s="274"/>
      <c r="D15" s="274"/>
      <c r="E15" s="274"/>
      <c r="F15" s="274"/>
      <c r="G15" s="274"/>
      <c r="H15" s="274"/>
      <c r="I15" s="274"/>
      <c r="J15" s="274"/>
    </row>
    <row r="16" spans="1:10">
      <c r="A16" s="275"/>
      <c r="B16" s="268"/>
      <c r="C16" s="275"/>
      <c r="D16" s="275"/>
      <c r="E16" s="275"/>
      <c r="F16" s="276"/>
      <c r="G16" s="275"/>
      <c r="H16" s="275"/>
      <c r="I16" s="277"/>
      <c r="J16" s="277"/>
    </row>
  </sheetData>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phoneticPr fontId="0"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phoneticPr fontId="0" type="noConversion"/>
  <pageMargins left="0.75" right="0.75" top="1" bottom="1" header="0" footer="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phoneticPr fontId="0" type="noConversion"/>
  <pageMargins left="0.75" right="0.75" top="1" bottom="1" header="0" footer="0"/>
  <pageSetup paperSize="9" orientation="landscape"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2.xml><?xml version="1.0" encoding="utf-8"?>
<ds:datastoreItem xmlns:ds="http://schemas.openxmlformats.org/officeDocument/2006/customXml" ds:itemID="{93EC2D08-ADA0-47E3-9719-67B672610C90}">
  <ds:schemaRefs>
    <ds:schemaRef ds:uri="http://schemas.microsoft.com/office/2006/documentManagement/types"/>
    <ds:schemaRef ds:uri="http://purl.org/dc/elements/1.1/"/>
    <ds:schemaRef ds:uri="http://schemas.microsoft.com/office/2006/metadata/properties"/>
    <ds:schemaRef ds:uri="e71e24c0-7bc6-460c-8d4c-87d9a3cb8fe6"/>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33</vt:i4>
      </vt:variant>
    </vt:vector>
  </HeadingPairs>
  <TitlesOfParts>
    <vt:vector size="33"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72.01AMU indenf.FKB</vt:lpstr>
      <vt:lpstr> 72.03 ÅU udenf.FBK</vt:lpstr>
      <vt:lpstr>72.41. TAMU</vt:lpstr>
      <vt:lpstr>74.02. Almen voksenudd.</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Emma Rue Moos</cp:lastModifiedBy>
  <cp:lastPrinted>2022-01-31T08:21:43Z</cp:lastPrinted>
  <dcterms:created xsi:type="dcterms:W3CDTF">1999-11-30T13:49:30Z</dcterms:created>
  <dcterms:modified xsi:type="dcterms:W3CDTF">2023-05-03T07:04:40Z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0x0101005CE9E0846B29A140A4EA14611DFB9ED4</vt:lpwstr>
  </property>
</Properties>
</file>