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245656\Desktop\"/>
    </mc:Choice>
  </mc:AlternateContent>
  <bookViews>
    <workbookView xWindow="0" yWindow="0" windowWidth="19200" windowHeight="6900" tabRatio="709"/>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AMU indenf.FKB" sheetId="22" r:id="rId22"/>
    <sheet name=" 72.03 ÅU udenf.FBK" sheetId="23" r:id="rId23"/>
    <sheet name="72.41. TAMU" sheetId="24" r:id="rId24"/>
    <sheet name="74.02. Almen voksenudd." sheetId="25" r:id="rId25"/>
    <sheet name="75.01. Hhx- og htx-enkeltfag" sheetId="26" r:id="rId26"/>
    <sheet name="75.02. Adgangskurser" sheetId="27" r:id="rId27"/>
    <sheet name="75.05. Adgangskurser" sheetId="28" r:id="rId28"/>
    <sheet name="76.11. Pædagogikum" sheetId="29" r:id="rId29"/>
    <sheet name="83.01. Introkurser og brobygn." sheetId="30" r:id="rId30"/>
    <sheet name="Ark1" sheetId="31" state="hidden" r:id="rId31"/>
    <sheet name="Ark2" sheetId="32" state="hidden" r:id="rId32"/>
    <sheet name="l" sheetId="33" state="hidden" r:id="rId33"/>
  </sheets>
  <definedNames>
    <definedName name="_xlnm._FilterDatabase" localSheetId="22" hidden="1">' 72.03 ÅU udenf.FBK'!$A$14:$N$71</definedName>
    <definedName name="_xlnm._FilterDatabase" localSheetId="1" hidden="1">'22.01. Frie grundskoler'!#REF!</definedName>
    <definedName name="_xlnm._FilterDatabase" localSheetId="5" hidden="1">'31.01. Erhvervsudd.'!$A$8:$L$159</definedName>
    <definedName name="_xlnm._FilterDatabase" localSheetId="8" hidden="1">'31.12. Skoleoplæring'!$C$1:$C$523</definedName>
    <definedName name="_xlnm._FilterDatabase" localSheetId="21" hidden="1">'72.01AMU indenf.FKB'!$A$17:$X$4171</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4" hidden="1">'74.02. Almen voksenudd.'!$C:$C</definedName>
    <definedName name="Z_4815BE6A_DAE3_4DF6_B77E_1B568730B529_.wvu.FilterData" localSheetId="22" hidden="1">' 72.03 ÅU udenf.FBK'!$A$14:$N$71</definedName>
    <definedName name="Z_4815BE6A_DAE3_4DF6_B77E_1B568730B529_.wvu.FilterData" localSheetId="5" hidden="1">'31.01. Erhvervsudd.'!$A$8:$L$159</definedName>
    <definedName name="Z_4815BE6A_DAE3_4DF6_B77E_1B568730B529_.wvu.FilterData" localSheetId="8" hidden="1">'31.12. Skoleoplæring'!$C$1:$C$523</definedName>
    <definedName name="Z_4815BE6A_DAE3_4DF6_B77E_1B568730B529_.wvu.FilterData" localSheetId="21" hidden="1">'72.01AMU indenf.FKB'!$A$17:$X$4171</definedName>
    <definedName name="Z_F165901F_2ED3_463B_B2D8_F03C10664774_.wvu.Cols" localSheetId="1" hidden="1">'22.01. Frie grundskoler'!$C:$C</definedName>
    <definedName name="Z_F165901F_2ED3_463B_B2D8_F03C10664774_.wvu.Cols" localSheetId="24" hidden="1">'74.02. Almen voksenudd.'!$C:$C</definedName>
    <definedName name="Z_F165901F_2ED3_463B_B2D8_F03C10664774_.wvu.FilterData" localSheetId="22" hidden="1">' 72.03 ÅU udenf.FBK'!$A$14:$N$71</definedName>
    <definedName name="Z_F165901F_2ED3_463B_B2D8_F03C10664774_.wvu.FilterData" localSheetId="5" hidden="1">'31.01. Erhvervsudd.'!$A$8:$L$159</definedName>
    <definedName name="Z_F165901F_2ED3_463B_B2D8_F03C10664774_.wvu.FilterData" localSheetId="8" hidden="1">'31.12. Skoleoplæring'!$C$1:$C$523</definedName>
    <definedName name="Z_F165901F_2ED3_463B_B2D8_F03C10664774_.wvu.FilterData" localSheetId="21" hidden="1">'72.01AMU indenf.FKB'!$A$17:$X$4171</definedName>
  </definedNames>
  <calcPr calcId="162913"/>
  <customWorkbookViews>
    <customWorkbookView name="Emma Rue Moos - Privat visning" guid="{F165901F-2ED3-463B-B2D8-F03C10664774}" mergeInterval="0" personalView="1" maximized="1" xWindow="1912" yWindow="-8" windowWidth="1936" windowHeight="1176" tabRatio="709" activeSheetId="3"/>
    <customWorkbookView name="Mie Nielsen - Privat visning" guid="{4815BE6A-DAE3-4DF6-B77E-1B568730B529}" mergeInterval="0" personalView="1" maximized="1" xWindow="-8" yWindow="-8" windowWidth="1936" windowHeight="1056" tabRatio="709" activeSheetId="6"/>
  </customWorkbookViews>
</workbook>
</file>

<file path=xl/calcChain.xml><?xml version="1.0" encoding="utf-8"?>
<calcChain xmlns="http://schemas.openxmlformats.org/spreadsheetml/2006/main">
  <c r="G20" i="9" l="1"/>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H144"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12" i="6"/>
  <c r="H113" i="6"/>
  <c r="H114" i="6"/>
  <c r="H115" i="6"/>
  <c r="H116" i="6"/>
  <c r="H117"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H30" i="6"/>
  <c r="G30" i="6"/>
  <c r="G28" i="6"/>
  <c r="I28" i="6"/>
  <c r="I29" i="6"/>
  <c r="I30" i="6"/>
  <c r="G29" i="6"/>
  <c r="I27" i="6"/>
  <c r="I26" i="6"/>
  <c r="I25" i="6"/>
  <c r="I24" i="6"/>
  <c r="I23" i="6"/>
  <c r="I22" i="6"/>
  <c r="I21" i="6"/>
  <c r="I20" i="6"/>
  <c r="I19" i="6"/>
  <c r="I18" i="6"/>
  <c r="I17" i="6"/>
  <c r="H27" i="6"/>
  <c r="H26" i="6"/>
  <c r="H25" i="6"/>
  <c r="H24" i="6"/>
  <c r="H23" i="6"/>
  <c r="H22" i="6"/>
  <c r="H21" i="6"/>
  <c r="H20" i="6"/>
  <c r="H19" i="6"/>
  <c r="H18" i="6"/>
  <c r="H17" i="6"/>
  <c r="G18" i="6"/>
  <c r="G19" i="6"/>
  <c r="G20" i="6"/>
  <c r="G21" i="6"/>
  <c r="G22" i="6"/>
  <c r="G23" i="6"/>
  <c r="G24" i="6"/>
  <c r="G25" i="6"/>
  <c r="G26" i="6"/>
  <c r="G27" i="6"/>
  <c r="G17" i="6"/>
  <c r="G13" i="6"/>
  <c r="G14" i="6"/>
  <c r="G15" i="6"/>
  <c r="G16" i="6"/>
  <c r="I13" i="6"/>
  <c r="I14" i="6"/>
  <c r="I15" i="6"/>
  <c r="I16" i="6"/>
  <c r="I12" i="6"/>
  <c r="I11" i="6"/>
  <c r="G12" i="6"/>
  <c r="G11" i="6"/>
  <c r="I10" i="6" l="1"/>
  <c r="G10"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29" i="6"/>
  <c r="J30" i="6"/>
  <c r="J31" i="6"/>
  <c r="J32" i="6"/>
  <c r="J33" i="6"/>
  <c r="J34" i="6"/>
  <c r="J35" i="6"/>
  <c r="J36" i="6"/>
  <c r="J37" i="6"/>
  <c r="J38" i="6"/>
  <c r="J39" i="6"/>
  <c r="J40" i="6"/>
  <c r="J41" i="6"/>
  <c r="J42" i="6"/>
  <c r="J43" i="6"/>
  <c r="J44" i="6"/>
  <c r="J45" i="6"/>
  <c r="J46" i="6"/>
  <c r="J47" i="6"/>
  <c r="J48" i="6"/>
  <c r="J13" i="6"/>
  <c r="J14" i="6"/>
  <c r="J15" i="6"/>
  <c r="J16" i="6"/>
  <c r="J17" i="6"/>
  <c r="J18" i="6"/>
  <c r="J19" i="6"/>
  <c r="J20" i="6"/>
  <c r="J21" i="6"/>
  <c r="J22" i="6"/>
  <c r="J23" i="6"/>
  <c r="J24" i="6"/>
  <c r="J25" i="6"/>
  <c r="J26" i="6"/>
  <c r="J27" i="6"/>
  <c r="J28" i="6"/>
  <c r="J11" i="6"/>
  <c r="J12" i="6"/>
  <c r="J10" i="6"/>
  <c r="J9" i="6"/>
  <c r="I9" i="6"/>
  <c r="G9" i="6"/>
  <c r="G204" i="6"/>
  <c r="F204" i="6"/>
  <c r="G203" i="6"/>
  <c r="F203" i="6"/>
  <c r="H204" i="6"/>
  <c r="H203" i="6"/>
  <c r="H201" i="6"/>
  <c r="G201" i="6"/>
  <c r="F201" i="6"/>
  <c r="H8" i="12"/>
  <c r="G8" i="12"/>
  <c r="F8" i="12"/>
  <c r="J13" i="14"/>
  <c r="J10" i="14"/>
  <c r="I12" i="14"/>
  <c r="I9" i="14"/>
  <c r="G14" i="14"/>
  <c r="G11" i="14"/>
  <c r="H14" i="14"/>
  <c r="D14" i="14"/>
  <c r="H11" i="14"/>
  <c r="G8" i="10" l="1"/>
  <c r="H8" i="10"/>
  <c r="F8" i="10"/>
  <c r="G10" i="13"/>
  <c r="I10" i="13"/>
  <c r="H10" i="13"/>
  <c r="J10" i="13"/>
  <c r="J9" i="13"/>
  <c r="I9" i="13"/>
  <c r="H9" i="13"/>
  <c r="G9" i="13"/>
  <c r="H10" i="11" l="1"/>
  <c r="H9" i="11"/>
  <c r="G10" i="11"/>
  <c r="G9" i="11"/>
  <c r="F10" i="11"/>
  <c r="F9" i="11"/>
  <c r="D10" i="28" l="1"/>
  <c r="C10" i="18"/>
  <c r="C17" i="18"/>
  <c r="H9" i="16" l="1"/>
  <c r="E29" i="22" l="1"/>
  <c r="D29" i="22"/>
  <c r="D99" i="22"/>
  <c r="E99" i="22"/>
  <c r="H9" i="30" l="1"/>
  <c r="H10" i="30"/>
  <c r="H11" i="30"/>
  <c r="H12" i="30"/>
  <c r="I12" i="30"/>
  <c r="I11" i="30"/>
  <c r="I10" i="30"/>
  <c r="I9" i="30"/>
  <c r="G11" i="30" l="1"/>
  <c r="G10" i="30"/>
  <c r="G9" i="30"/>
  <c r="E9" i="20"/>
  <c r="E10" i="20"/>
  <c r="K10" i="16" l="1"/>
  <c r="K11" i="16"/>
  <c r="K12" i="16"/>
  <c r="K13" i="16"/>
  <c r="K14" i="16"/>
  <c r="K15" i="16"/>
  <c r="K16" i="16"/>
  <c r="K17" i="16"/>
  <c r="K18" i="16"/>
  <c r="K19" i="16"/>
  <c r="K9" i="16"/>
  <c r="J10" i="16"/>
  <c r="J11" i="16"/>
  <c r="J12" i="16"/>
  <c r="J13" i="16"/>
  <c r="J14" i="16"/>
  <c r="J15" i="16"/>
  <c r="J16" i="16"/>
  <c r="J17" i="16"/>
  <c r="J18" i="16"/>
  <c r="J19" i="16"/>
  <c r="J9" i="16"/>
  <c r="I10" i="16"/>
  <c r="I11" i="16"/>
  <c r="I12" i="16"/>
  <c r="I13" i="16"/>
  <c r="I14" i="16"/>
  <c r="I15" i="16"/>
  <c r="I16" i="16"/>
  <c r="I17" i="16"/>
  <c r="I18" i="16"/>
  <c r="I19" i="16"/>
  <c r="I9" i="16"/>
  <c r="H11" i="16"/>
  <c r="H10" i="16"/>
  <c r="H12" i="16"/>
  <c r="H13" i="16"/>
  <c r="H14" i="16"/>
  <c r="H15" i="16"/>
  <c r="H16" i="16"/>
  <c r="H17" i="16"/>
  <c r="H18" i="16"/>
  <c r="H19" i="16"/>
  <c r="J12" i="15" l="1"/>
  <c r="J10" i="15"/>
  <c r="J9" i="15"/>
  <c r="I12" i="15"/>
  <c r="I10" i="15"/>
  <c r="I9" i="15"/>
  <c r="H12" i="15"/>
  <c r="H10" i="15"/>
  <c r="H9" i="15"/>
  <c r="G9" i="15"/>
  <c r="G12" i="15"/>
  <c r="G10" i="15"/>
  <c r="G12" i="30"/>
  <c r="C158" i="22" l="1"/>
  <c r="C152" i="22"/>
  <c r="C151" i="22"/>
  <c r="C150" i="22"/>
  <c r="C149" i="22"/>
  <c r="C148" i="22"/>
  <c r="C147" i="22"/>
  <c r="C146" i="22"/>
  <c r="C145" i="22"/>
  <c r="C144" i="22"/>
  <c r="C143" i="22"/>
  <c r="C142" i="22"/>
  <c r="C140" i="22"/>
  <c r="C139" i="22"/>
  <c r="C126" i="22"/>
  <c r="C125" i="22"/>
  <c r="D122" i="22"/>
  <c r="D121" i="22"/>
  <c r="D120" i="22"/>
  <c r="D119" i="22"/>
  <c r="D118" i="22"/>
  <c r="D117" i="22"/>
  <c r="D116" i="22"/>
  <c r="D115" i="22"/>
  <c r="C107" i="22"/>
  <c r="C106" i="22"/>
  <c r="E96" i="22"/>
  <c r="D96" i="22"/>
  <c r="E89" i="22"/>
  <c r="D89" i="22"/>
  <c r="E83" i="22"/>
  <c r="D83" i="22"/>
  <c r="E76" i="22"/>
  <c r="D76" i="22"/>
  <c r="E68" i="22"/>
  <c r="D68" i="22"/>
  <c r="E63" i="22"/>
  <c r="D63" i="22"/>
  <c r="E51" i="22"/>
  <c r="D51" i="22"/>
  <c r="E46" i="22"/>
  <c r="D46" i="22"/>
  <c r="E40" i="22"/>
  <c r="D40" i="22"/>
  <c r="E32" i="22"/>
  <c r="D32" i="22"/>
  <c r="E16" i="23"/>
  <c r="G22" i="23"/>
  <c r="F22" i="23"/>
  <c r="E22" i="23"/>
  <c r="G21" i="23"/>
  <c r="E21" i="23"/>
  <c r="G20" i="23"/>
  <c r="E20" i="23"/>
  <c r="G19" i="23"/>
  <c r="E19" i="23"/>
  <c r="G18" i="23"/>
  <c r="E18" i="23"/>
  <c r="G17" i="23"/>
  <c r="E17" i="23"/>
  <c r="G16" i="23"/>
  <c r="G15" i="23"/>
  <c r="E15" i="23"/>
  <c r="G12" i="23"/>
  <c r="E12" i="23"/>
  <c r="G11" i="23"/>
  <c r="E11" i="23"/>
  <c r="I23" i="25" l="1"/>
  <c r="F13" i="17" l="1"/>
  <c r="F11" i="17"/>
  <c r="F12" i="17" s="1"/>
  <c r="H10" i="17"/>
  <c r="F10" i="17"/>
  <c r="H8" i="17"/>
  <c r="H9" i="17" s="1"/>
  <c r="G8" i="17"/>
  <c r="G9" i="17" s="1"/>
  <c r="F8" i="17"/>
  <c r="F9" i="17" s="1"/>
  <c r="I16" i="28"/>
  <c r="F16" i="28"/>
  <c r="F15" i="28"/>
  <c r="I15" i="28" s="1"/>
  <c r="I14" i="28"/>
  <c r="G11" i="28"/>
  <c r="F11" i="28"/>
  <c r="I11" i="28" s="1"/>
  <c r="E11" i="28"/>
  <c r="H11" i="28" s="1"/>
  <c r="D11" i="28"/>
  <c r="F10" i="28"/>
  <c r="I10" i="28" s="1"/>
  <c r="E10" i="28"/>
  <c r="H10" i="28" s="1"/>
  <c r="G10" i="28"/>
  <c r="I9" i="28"/>
  <c r="H9" i="28"/>
  <c r="G9" i="28"/>
  <c r="J12" i="27"/>
  <c r="J9" i="27"/>
  <c r="I9" i="27"/>
  <c r="H9" i="27"/>
  <c r="E12" i="26"/>
  <c r="F12" i="26"/>
  <c r="F11" i="26"/>
  <c r="E11" i="26"/>
  <c r="E10" i="26"/>
  <c r="F10" i="26"/>
  <c r="F9" i="26"/>
  <c r="E9" i="26"/>
  <c r="H10" i="7" l="1"/>
  <c r="G10" i="7"/>
  <c r="E10" i="7"/>
  <c r="H9" i="7"/>
  <c r="G9" i="7"/>
  <c r="E9" i="7"/>
  <c r="L8" i="7"/>
  <c r="L10" i="7" s="1"/>
  <c r="K8" i="7"/>
  <c r="K10" i="7" s="1"/>
  <c r="J8" i="7"/>
  <c r="I8" i="7"/>
  <c r="I10" i="7" s="1"/>
  <c r="L7" i="7"/>
  <c r="L9" i="7" s="1"/>
  <c r="K7" i="7"/>
  <c r="K9" i="7" s="1"/>
  <c r="J7" i="7"/>
  <c r="I7" i="7"/>
  <c r="I9" i="7" s="1"/>
  <c r="C29" i="18" l="1"/>
  <c r="C28" i="18"/>
  <c r="C27" i="18"/>
  <c r="C26" i="18"/>
  <c r="C25" i="18"/>
  <c r="D17" i="18"/>
  <c r="D16" i="18"/>
  <c r="D12" i="18"/>
  <c r="D13" i="18" s="1"/>
  <c r="I47" i="25" l="1"/>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 r="I11" i="24" l="1"/>
  <c r="H11" i="24"/>
  <c r="G11" i="24"/>
  <c r="F11" i="24"/>
</calcChain>
</file>

<file path=xl/sharedStrings.xml><?xml version="1.0" encoding="utf-8"?>
<sst xmlns="http://schemas.openxmlformats.org/spreadsheetml/2006/main" count="1565" uniqueCount="945">
  <si>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</si>
  <si>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</si>
  <si>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</si>
  <si>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</si>
  <si>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</si>
  <si>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</si>
  <si>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</si>
  <si>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</si>
  <si>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</si>
  <si>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</si>
  <si>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</si>
  <si>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</si>
  <si>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</si>
  <si>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</si>
  <si>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</si>
  <si>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</si>
  <si>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</si>
  <si>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</si>
  <si>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</si>
  <si>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</si>
  <si>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</si>
  <si>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</si>
  <si>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</si>
  <si>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</si>
  <si>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</si>
  <si>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Takstkatalog for uddannelser inden for en fælles kompetencebeskrivelse (arbejdsmarkedsuddannelser og enkeltfag, der er optaget)</t>
  </si>
  <si>
    <t>Teknisk-faglige og merkantile fag</t>
  </si>
  <si>
    <t>IB</t>
  </si>
  <si>
    <t>Tillægs-takst for A-niveau *</t>
  </si>
  <si>
    <t>Takst til Laboratoriekurser pr. elev</t>
  </si>
  <si>
    <t xml:space="preserve">Enkeltfag </t>
  </si>
  <si>
    <t>2-årig Hf</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</si>
  <si>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</si>
  <si>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</si>
  <si>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</si>
  <si>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</si>
  <si>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</si>
  <si>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</si>
  <si>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</si>
  <si>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</si>
  <si>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</si>
  <si>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</si>
  <si>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</si>
  <si>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</si>
  <si>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</si>
  <si>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</si>
  <si>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</si>
  <si>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</si>
  <si>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</si>
  <si>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</si>
  <si>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</si>
  <si>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</si>
  <si>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</si>
  <si>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</si>
  <si>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</si>
  <si>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</si>
  <si>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</si>
  <si>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</si>
  <si>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</si>
  <si>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</si>
  <si>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</si>
  <si>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</si>
  <si>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</si>
  <si>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</si>
  <si>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</si>
  <si>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</si>
  <si>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</si>
  <si>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</si>
  <si>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</si>
  <si>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</si>
  <si>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</si>
  <si>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</si>
  <si>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</si>
  <si>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</si>
  <si>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</si>
  <si>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</si>
  <si>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</si>
  <si>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</si>
  <si>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</si>
  <si>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</si>
  <si>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</si>
  <si>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</si>
  <si>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</si>
  <si>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</si>
  <si>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</si>
  <si>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</si>
  <si>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</si>
  <si>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</si>
  <si>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</si>
  <si>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</si>
  <si>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</si>
  <si>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</si>
  <si>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</si>
  <si>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</si>
  <si>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</si>
  <si>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</si>
  <si>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</si>
  <si>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</si>
  <si>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</si>
  <si>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</si>
  <si>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</si>
  <si>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</si>
  <si>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</si>
  <si>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</si>
  <si>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</si>
  <si>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</si>
  <si>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</si>
  <si>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</si>
  <si>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</si>
  <si>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</si>
  <si>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</si>
  <si>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</si>
  <si>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</si>
  <si>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</si>
  <si>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</si>
  <si>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</si>
  <si>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</si>
  <si>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</si>
  <si>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</si>
  <si>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</si>
  <si>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</si>
  <si>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</si>
  <si>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</si>
  <si>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</si>
  <si>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</si>
  <si>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</si>
  <si>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</si>
  <si>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</si>
  <si>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</si>
  <si>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</si>
  <si>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</si>
  <si>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</si>
  <si>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</si>
  <si>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</si>
  <si>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</si>
  <si>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</si>
  <si>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</si>
  <si>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</si>
  <si>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</si>
  <si>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</si>
  <si>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</si>
  <si>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</si>
  <si>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</si>
  <si>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</si>
  <si>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</si>
  <si>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</si>
  <si>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</si>
  <si>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</si>
  <si>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</si>
  <si>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</si>
  <si>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</si>
  <si>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</si>
  <si>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</si>
  <si>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</si>
  <si>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</si>
  <si>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</si>
  <si>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</si>
  <si>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</si>
  <si>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</si>
  <si>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</si>
  <si>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</si>
  <si>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</si>
  <si>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</si>
  <si>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</si>
  <si>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</si>
  <si>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</si>
  <si>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</si>
  <si>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</si>
  <si>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</si>
  <si>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</si>
  <si>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</si>
  <si>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</si>
  <si>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</si>
  <si>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</si>
  <si>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</si>
  <si>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</si>
  <si>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</si>
  <si>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</si>
  <si>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</si>
  <si>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</si>
  <si>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</si>
  <si>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</si>
  <si>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</si>
  <si>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</si>
  <si>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</si>
  <si>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</si>
  <si>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</si>
  <si>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</si>
  <si>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</si>
  <si>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</si>
  <si>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</si>
  <si>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</si>
  <si>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</si>
  <si>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</si>
  <si>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</si>
  <si>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</si>
  <si>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</si>
  <si>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</si>
  <si>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</si>
  <si>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</si>
  <si>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</si>
  <si>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</si>
  <si>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</si>
  <si>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</si>
  <si>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</si>
  <si>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</si>
  <si>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</si>
  <si>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</si>
  <si>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</si>
  <si>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</si>
  <si>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</si>
  <si>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</si>
  <si>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</si>
  <si>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</si>
  <si>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</si>
  <si>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</si>
  <si>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</si>
  <si>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</si>
  <si>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</si>
  <si>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</si>
  <si>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</si>
  <si>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</si>
  <si>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</si>
  <si>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</si>
  <si>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</si>
  <si>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</si>
  <si>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</si>
  <si>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</si>
  <si>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</si>
  <si>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</si>
  <si>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</si>
  <si>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</si>
  <si>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</si>
  <si>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</si>
  <si>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</si>
  <si>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</si>
  <si>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</si>
  <si>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</si>
  <si>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</si>
  <si>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</si>
  <si>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</si>
  <si>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</si>
  <si>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</si>
  <si>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</si>
  <si>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</si>
  <si>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</si>
  <si>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</si>
  <si>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</si>
  <si>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</si>
  <si>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</si>
  <si>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</si>
  <si>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</si>
  <si>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</si>
  <si>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</si>
  <si>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</si>
  <si>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</si>
  <si>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</si>
  <si>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</si>
  <si>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</si>
  <si>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</si>
  <si>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</si>
  <si>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</si>
  <si>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</si>
  <si>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</si>
  <si>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</si>
  <si>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</si>
  <si>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</si>
  <si>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</si>
  <si>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</si>
  <si>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</si>
  <si>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</si>
  <si>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</si>
  <si>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</si>
  <si>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</si>
  <si>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</si>
  <si>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</si>
  <si>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</si>
  <si>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</si>
  <si>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</si>
  <si>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</si>
  <si>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</si>
  <si>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</si>
  <si>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</si>
  <si>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</si>
  <si>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</si>
  <si>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</si>
  <si>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</si>
  <si>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</si>
  <si>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</si>
  <si>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</si>
  <si>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</si>
  <si>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</si>
  <si>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</si>
  <si>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</si>
  <si>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</si>
  <si>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</si>
  <si>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</si>
  <si>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</si>
  <si>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</si>
  <si>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</si>
  <si>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</si>
  <si>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</si>
  <si>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Tilskud til oprettede studieretninger og musikalsk grundkursus</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</si>
  <si>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</si>
  <si>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</si>
  <si>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</si>
  <si>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</si>
  <si>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</si>
  <si>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</si>
  <si>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</si>
  <si>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</si>
  <si>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</si>
  <si>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</si>
  <si>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</si>
  <si>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</si>
  <si>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</si>
  <si>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</si>
  <si>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</si>
  <si>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</si>
  <si>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</si>
  <si>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</si>
  <si>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</si>
  <si>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</si>
  <si>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</si>
  <si>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</si>
  <si>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</si>
  <si>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</si>
  <si>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</si>
  <si>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</si>
  <si>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</si>
  <si>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</si>
  <si>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</si>
  <si>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</si>
  <si>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</si>
  <si>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</si>
  <si>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</si>
  <si>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</si>
  <si>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</si>
  <si>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</si>
  <si>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</si>
  <si>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</si>
  <si>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</si>
  <si>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</si>
  <si>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</si>
  <si>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</si>
  <si>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</si>
  <si>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</si>
  <si>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</si>
  <si>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</si>
  <si>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</si>
  <si>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</si>
  <si>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1</t>
  </si>
  <si>
    <t>Takst 2</t>
  </si>
  <si>
    <t>Takst 3</t>
  </si>
  <si>
    <t>Undervis-ningstakst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</si>
  <si>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</si>
  <si>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</si>
  <si>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</si>
  <si>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</si>
  <si>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</si>
  <si>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</si>
  <si>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</si>
  <si>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</si>
  <si>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</si>
  <si>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</si>
  <si>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</si>
  <si>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</si>
  <si>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</si>
  <si>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</si>
  <si>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</si>
  <si>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</si>
  <si>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</si>
  <si>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</si>
  <si>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</si>
  <si>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</si>
  <si>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</si>
  <si>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</si>
  <si>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</si>
  <si>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</si>
  <si>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</si>
  <si>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</si>
  <si>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</si>
  <si>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</si>
  <si>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</si>
  <si>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</si>
  <si>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</si>
  <si>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</si>
  <si>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</si>
  <si>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</si>
  <si>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</si>
  <si>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</si>
  <si>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</si>
  <si>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</si>
  <si>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</si>
  <si>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</si>
  <si>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</si>
  <si>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</si>
  <si>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</si>
  <si>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</si>
  <si>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</si>
  <si>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</si>
  <si>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</si>
  <si>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</si>
  <si>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</si>
  <si>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</si>
  <si>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</si>
  <si>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</si>
  <si>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Geovidenskab</t>
  </si>
  <si>
    <t xml:space="preserve"> 2-årigt hhx kursus</t>
  </si>
  <si>
    <t>EUD-påbygning indberettes som skoleperiode på det relevante EUD-formålsnummer</t>
  </si>
  <si>
    <t>Individuel EUD, Omsorg, sundhed og pædagogik</t>
  </si>
  <si>
    <t>Fødevarer, jordbrug og oplevelser</t>
  </si>
  <si>
    <t>1220 København K</t>
  </si>
  <si>
    <t>Geografisk grundtilskud</t>
  </si>
  <si>
    <t>Bygnings- takst**</t>
  </si>
  <si>
    <t>Autolakerer</t>
  </si>
  <si>
    <t>Kranføreruddannelsen, trin 1</t>
  </si>
  <si>
    <t>Landbrugsuddannelsen, trin 1 og 2</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</si>
  <si>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</si>
  <si>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</si>
  <si>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</si>
  <si>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</si>
  <si>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</si>
  <si>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</si>
  <si>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</si>
  <si>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</si>
  <si>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</si>
  <si>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</si>
  <si>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</si>
  <si>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</si>
  <si>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</si>
  <si>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</si>
  <si>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</si>
  <si>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</si>
  <si>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</si>
  <si>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</si>
  <si>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</si>
  <si>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</si>
  <si>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</si>
  <si>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</si>
  <si>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</si>
  <si>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</si>
  <si>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</si>
  <si>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</si>
  <si>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</si>
  <si>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</si>
  <si>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</si>
  <si>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</si>
  <si>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</si>
  <si>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</si>
  <si>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</si>
  <si>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</si>
  <si>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</si>
  <si>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</si>
  <si>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</si>
  <si>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</si>
  <si>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</si>
  <si>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</si>
  <si>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</si>
  <si>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</si>
  <si>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</si>
  <si>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</si>
  <si>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</si>
  <si>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</si>
  <si>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</si>
  <si>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</si>
  <si>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3 årigt studenterkursus</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</si>
  <si>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</si>
  <si>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</si>
  <si>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</si>
  <si>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</si>
  <si>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</si>
  <si>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</si>
  <si>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</si>
  <si>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</si>
  <si>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</si>
  <si>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</si>
  <si>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</si>
  <si>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</si>
  <si>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</si>
  <si>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</si>
  <si>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</si>
  <si>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</si>
  <si>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uddannelsestilskud pr. institution</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</si>
  <si>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</si>
  <si>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</si>
  <si>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</si>
  <si>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</si>
  <si>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</si>
  <si>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</si>
  <si>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</si>
  <si>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Under 18 år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</si>
  <si>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</si>
  <si>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</si>
  <si>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</si>
  <si>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</si>
  <si>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</si>
  <si>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</si>
  <si>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</si>
  <si>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</si>
  <si>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</si>
  <si>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</si>
  <si>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</si>
  <si>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</si>
  <si>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</si>
  <si>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</si>
  <si>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</si>
  <si>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</si>
  <si>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</si>
  <si>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</si>
  <si>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</si>
  <si>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</si>
  <si>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</si>
  <si>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</si>
  <si>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</si>
  <si>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</si>
  <si>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</si>
  <si>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</si>
  <si>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</si>
  <si>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</si>
  <si>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</si>
  <si>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</si>
  <si>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</si>
  <si>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</si>
  <si>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</si>
  <si>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</si>
  <si>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</si>
  <si>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</si>
  <si>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</si>
  <si>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</si>
  <si>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 Tillægstakst: Beståede fag på A-niveau pr. elev på STX/IB ( ingen momsfaktor):</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</si>
  <si>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</si>
  <si>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</si>
  <si>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</si>
  <si>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</si>
  <si>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</si>
  <si>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</si>
  <si>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</si>
  <si>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</si>
  <si>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</si>
  <si>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</si>
  <si>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</si>
  <si>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</si>
  <si>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</si>
  <si>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</si>
  <si>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Tilskud til kombinationsforløb*</t>
  </si>
  <si>
    <t>*Der udbetales ikke tilskud til kombinationsforløb for elever på EGU-sporet</t>
  </si>
  <si>
    <t xml:space="preserve">IB og EB -udbudstilskud </t>
  </si>
  <si>
    <t>Ordblindeundervisning*</t>
  </si>
  <si>
    <t>Virksomhedsrettet til OBU (tillægstakst)</t>
  </si>
  <si>
    <t xml:space="preserve">Udkantstilskuddet beregnes som: (430 stx årselever minus antal grundlagsårselever) * 57.740 pr. årselev. </t>
  </si>
  <si>
    <t>For  udkantstilskud gælder, at der max. kan ydes 13.230 kr. pr. grundlagsårselev (årselever i foregående finansår).</t>
  </si>
  <si>
    <t>For basisgrundtilskud og udannelsestypetilskud gælder, at der max. kan ydes 11.060 kr. pr. grundlagsårselev (årselever i foregående finansår).</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</si>
  <si>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</si>
  <si>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</si>
  <si>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</si>
  <si>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</si>
  <si>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</si>
  <si>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</si>
  <si>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</si>
  <si>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</si>
  <si>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</si>
  <si>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</si>
  <si>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Tillægstakst:</t>
  </si>
  <si>
    <t>Pr. elev på stx eller IB med følgende fag bestået på A-niveau (inkl. moms)</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</si>
  <si>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</si>
  <si>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</si>
  <si>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</si>
  <si>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</si>
  <si>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</si>
  <si>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</si>
  <si>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</si>
  <si>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</si>
  <si>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</si>
  <si>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</si>
  <si>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</si>
  <si>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</si>
  <si>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</si>
  <si>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</si>
  <si>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</si>
  <si>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</si>
  <si>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</si>
  <si>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</si>
  <si>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</si>
  <si>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</si>
  <si>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</si>
  <si>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</si>
  <si>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</si>
  <si>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</si>
  <si>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</si>
  <si>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</si>
  <si>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</si>
  <si>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</si>
  <si>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</si>
  <si>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</si>
  <si>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</si>
  <si>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</si>
  <si>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</si>
  <si>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</si>
  <si>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</si>
  <si>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</si>
  <si>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</si>
  <si>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</si>
  <si>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</si>
  <si>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</si>
  <si>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</si>
  <si>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</si>
  <si>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</si>
  <si>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</si>
  <si>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</si>
  <si>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</si>
  <si>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</si>
  <si>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</si>
  <si>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</si>
  <si>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</si>
  <si>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</si>
  <si>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</si>
  <si>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</si>
  <si>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</si>
  <si>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</si>
  <si>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</si>
  <si>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</si>
  <si>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</si>
  <si>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</si>
  <si>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</si>
  <si>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</si>
  <si>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</si>
  <si>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</si>
  <si>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</si>
  <si>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</si>
  <si>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</si>
  <si>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</si>
  <si>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</si>
  <si>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</si>
  <si>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</si>
  <si>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</si>
  <si>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</si>
  <si>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</si>
  <si>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</si>
  <si>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</si>
  <si>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</si>
  <si>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</si>
  <si>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</si>
  <si>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</si>
  <si>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</si>
  <si>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</si>
  <si>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</si>
  <si>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</si>
  <si>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</si>
  <si>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</si>
  <si>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</si>
  <si>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</si>
  <si>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</si>
  <si>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</si>
  <si>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</si>
  <si>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</si>
  <si>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</si>
  <si>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</si>
  <si>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</si>
  <si>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</si>
  <si>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</si>
  <si>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</si>
  <si>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</si>
  <si>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</si>
  <si>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</si>
  <si>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</si>
  <si>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</si>
  <si>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</si>
  <si>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</si>
  <si>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</si>
  <si>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</si>
  <si>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</si>
  <si>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</si>
  <si>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</si>
  <si>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</si>
  <si>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</si>
  <si>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</si>
  <si>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</si>
  <si>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</si>
  <si>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</si>
  <si>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</si>
  <si>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</si>
  <si>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</si>
  <si>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</si>
  <si>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</si>
  <si>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</si>
  <si>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</si>
  <si>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</si>
  <si>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</si>
  <si>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</si>
  <si>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</si>
  <si>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</si>
  <si>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</si>
  <si>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</si>
  <si>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</si>
  <si>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</si>
  <si>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</si>
  <si>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</si>
  <si>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</si>
  <si>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</si>
  <si>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</si>
  <si>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</si>
  <si>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</si>
  <si>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</si>
  <si>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</si>
  <si>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</si>
  <si>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</si>
  <si>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</si>
  <si>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</si>
  <si>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</si>
  <si>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</si>
  <si>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</si>
  <si>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</si>
  <si>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</si>
  <si>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Kundekontaktcenteruddannelsen</t>
  </si>
  <si>
    <t>Adgangskurser tll EUD</t>
  </si>
  <si>
    <t>Flyttechauffør (Vejgodstransportuddannelsen)</t>
  </si>
  <si>
    <t>Godschauffør (Vejgodstransportuddannelsen)</t>
  </si>
  <si>
    <t>Kørselsdisponent (Vejgodstransportuddannelsen)</t>
  </si>
  <si>
    <t>Renovationschauffør (Vejgodstransportuddannelsen)</t>
  </si>
  <si>
    <t>Tankbilchauffør (Vejgodstransportuddannelsen)</t>
  </si>
  <si>
    <t>Uddannelsesaftaler/aftaler om praktik i udlandet til og med måltallet</t>
  </si>
  <si>
    <t>Uddannelsesaftaler/aftaler om praktik i udlandet over måltallet</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</si>
  <si>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</si>
  <si>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</si>
  <si>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</si>
  <si>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</si>
  <si>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</si>
  <si>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</si>
  <si>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</si>
  <si>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</si>
  <si>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</si>
  <si>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</si>
  <si>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</si>
  <si>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</si>
  <si>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</si>
  <si>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</si>
  <si>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</si>
  <si>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</si>
  <si>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</si>
  <si>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</si>
  <si>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</si>
  <si>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</si>
  <si>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</si>
  <si>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Tilskud for uddannelsesaftaler med virksomheder uden uddannelsesaftale de seneste 5 år</t>
  </si>
  <si>
    <t>Brobygning til merkantile EUD og gymnasiale uddannelser</t>
  </si>
  <si>
    <t>Brobygning til tekniske uddannelser</t>
  </si>
  <si>
    <t>Hovedområde</t>
  </si>
  <si>
    <t>FL-betegnelse</t>
  </si>
  <si>
    <t>European School Copenhagen</t>
  </si>
  <si>
    <t>Laboratoriekurser for enkeltfagselever</t>
  </si>
  <si>
    <t>Eventkoordinator</t>
  </si>
  <si>
    <t>Handelsuddannelse med specialer</t>
  </si>
  <si>
    <t>Buschauffør i kollektiv trafik, trin 1</t>
  </si>
  <si>
    <t>Buschauffør i kollektiv trafik, trin 2</t>
  </si>
  <si>
    <t>Buschauffør i kollektiv trafik, trin 3</t>
  </si>
  <si>
    <t>Smed</t>
  </si>
  <si>
    <t>Finmekaniker</t>
  </si>
  <si>
    <t>Industriteknikeruddannelsen</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</si>
  <si>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</si>
  <si>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</si>
  <si>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</si>
  <si>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</si>
  <si>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</si>
  <si>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</si>
  <si>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</si>
  <si>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</si>
  <si>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</si>
  <si>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</si>
  <si>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</si>
  <si>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</si>
  <si>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</si>
  <si>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</si>
  <si>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</si>
  <si>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</si>
  <si>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</si>
  <si>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</si>
  <si>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</si>
  <si>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</si>
  <si>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</si>
  <si>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</si>
  <si>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</si>
  <si>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</si>
  <si>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</si>
  <si>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</si>
  <si>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</si>
  <si>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Arbejdsstudietekniker</t>
  </si>
  <si>
    <t>Tilsynstekniker</t>
  </si>
  <si>
    <t>Tilskud til uddannelsesaftaler/aftaler i udlandet for nygodkendte virksomheder, pr. aftale</t>
  </si>
  <si>
    <t>Tilskud til uddannelsesforhold i udlandet</t>
  </si>
  <si>
    <t>Anmærkning: 1 STÅ (studenterårsværk) er studieaktivitet svarende til et års normeret studietid (60 ECTS)</t>
  </si>
  <si>
    <t>Anmærkning:</t>
  </si>
  <si>
    <t>Digital media uddannelsen</t>
  </si>
  <si>
    <t>Takstkatalog for uddannelser uden for Fælleskompetencebeskrivelse</t>
  </si>
  <si>
    <t>ekskl. moms</t>
  </si>
  <si>
    <t>inkl. moms</t>
  </si>
  <si>
    <t>Med fri deltagerbetaling</t>
  </si>
  <si>
    <t xml:space="preserve">EUD-enkeltfag </t>
  </si>
  <si>
    <t>Tekniske</t>
  </si>
  <si>
    <t xml:space="preserve">  </t>
  </si>
  <si>
    <t>Deltidsuddannelser</t>
  </si>
  <si>
    <t>It-administrator</t>
  </si>
  <si>
    <t>Blomsterbinder</t>
  </si>
  <si>
    <t>Kloakmester</t>
  </si>
  <si>
    <t>Realkompetence vurdering u. deltagerbet.</t>
  </si>
  <si>
    <t>Deltagerbetaling</t>
  </si>
  <si>
    <t>Maximalt tillæg</t>
  </si>
  <si>
    <t>Samlet deltagerbetaling</t>
  </si>
  <si>
    <t>(kr. pr. uge)</t>
  </si>
  <si>
    <t>(kr. pr. årselev)</t>
  </si>
  <si>
    <t>inkl. tillæg pr. uge</t>
  </si>
  <si>
    <t>It-fag</t>
  </si>
  <si>
    <t>Social- og sundhedsfag</t>
  </si>
  <si>
    <t>Læse-, skrive- og regnefag</t>
  </si>
  <si>
    <t>Undervisningstakster</t>
  </si>
  <si>
    <t>PR.ÅRSELEV= 1 elev i 40 uger</t>
  </si>
  <si>
    <t>Inkl. moms</t>
  </si>
  <si>
    <t>Takstgruppe</t>
  </si>
  <si>
    <t>Undervisningstaxameter ved ingen deltagerbetaling</t>
  </si>
  <si>
    <t>Takstgruppe 2</t>
  </si>
  <si>
    <t>IKV/screening</t>
  </si>
  <si>
    <t>Tekstil og beklædning</t>
  </si>
  <si>
    <t xml:space="preserve">El-området/automatik og styring </t>
  </si>
  <si>
    <t xml:space="preserve">Ambulerende fiskerikurser </t>
  </si>
  <si>
    <t>Køreteknik, energirigtig kørsel samt vintertjeneste</t>
  </si>
  <si>
    <t>Maskinbetjening, meget store maskiner &amp; ambul. fiskerikurser</t>
  </si>
  <si>
    <t>Takst ekskl. moms</t>
  </si>
  <si>
    <t>takst inkl. moms</t>
  </si>
  <si>
    <t>Ambulering vedrørende erhvervsfisker-</t>
  </si>
  <si>
    <t>uddannelse afholdt på Athene</t>
  </si>
  <si>
    <t>For specifikke erhvervsfiskerkurser kan der udbetales en tillægstakst i forbindelse med ambulering afholdt på Athene,</t>
  </si>
  <si>
    <t xml:space="preserve"> jf. takstkataloget for 2019 (www.uvm.dk/takst). For alle andre uddannelser er eventuelle udgifter til ambulering indeholdt i taksterne.</t>
  </si>
  <si>
    <t>Fællesudgiftstakster pr. årselev</t>
  </si>
  <si>
    <t>m2-norm</t>
  </si>
  <si>
    <t>Område</t>
  </si>
  <si>
    <t>Fællesudgifter inkl. moms</t>
  </si>
  <si>
    <t>10 m2</t>
  </si>
  <si>
    <t>Merkantile</t>
  </si>
  <si>
    <t>12 m2</t>
  </si>
  <si>
    <t>15 m2</t>
  </si>
  <si>
    <t>Tekniske/Landbrug/ Social og sundhedsudd.</t>
  </si>
  <si>
    <t>28 m2</t>
  </si>
  <si>
    <t>Tekniske/Landbrug</t>
  </si>
  <si>
    <t>37 m2</t>
  </si>
  <si>
    <t>46 m2</t>
  </si>
  <si>
    <t>55 m2</t>
  </si>
  <si>
    <t>64 m2</t>
  </si>
  <si>
    <t>Administrationstillægstakst (pr. påbegyndt uddannelsesmål)</t>
  </si>
  <si>
    <t>Fællesudgiftstillægstakst køreteknisk anlæg (pr. kursist pr. uddannelsesmål)</t>
  </si>
  <si>
    <t xml:space="preserve">Der udbetales tillægstakster for administration af AMU-uddannelser samt til dækning af de særlige udgifter, der er forbundet med at afholde AMU-uddannelser på køreteknisk anlæg. </t>
  </si>
  <si>
    <t xml:space="preserve">Administrationstillægstaksten er tilrettelagt som en takst pr. kursist pr. uddannelsesmål (arbejdsmarkedsuddannelse/enkeltfag)/IKV/screening af basale færdigheder for at fremme udbud af korte uddannelser. Taksten </t>
  </si>
  <si>
    <t xml:space="preserve">udbetales på baggrund af påbegyndte deltagere pr. uddannelsesmål. Hvis en person påbegynder mere end et uddannelsesmål i løbet af et </t>
  </si>
  <si>
    <t xml:space="preserve">finansår, kan personen udløse taksten mere end en gang. Hvis uddannelsesmålet afvikles som splitforløb, kan den samme person kun </t>
  </si>
  <si>
    <t>udløse en takst pr. uddannelsesmål for hele splitforløbet.</t>
  </si>
  <si>
    <t>Bygningstakster</t>
  </si>
  <si>
    <t>Merkantile uddannelser:</t>
  </si>
  <si>
    <t>Tekniske uddannelser:</t>
  </si>
  <si>
    <t>15 m2 teori</t>
  </si>
  <si>
    <t>28 m2 haller</t>
  </si>
  <si>
    <t>28 m2 værksted</t>
  </si>
  <si>
    <t>28 m2 lab./værksted</t>
  </si>
  <si>
    <t>28 m2 laboratorium</t>
  </si>
  <si>
    <t>37 m2 værksted</t>
  </si>
  <si>
    <t>46 m2 haller</t>
  </si>
  <si>
    <t>55 m2 værksted</t>
  </si>
  <si>
    <t>55 m2 slagteri</t>
  </si>
  <si>
    <t>64 m2 haller</t>
  </si>
  <si>
    <t>64 m2 lab/værksted</t>
  </si>
  <si>
    <t>På AMU-uddannelser er der ikke regionaliseringsfaktorer.</t>
  </si>
  <si>
    <t xml:space="preserve">takst inkl. moms </t>
  </si>
  <si>
    <t>Bygningstillægstakst køreteknisk anlæg (pr. kursist pr. uddannelsesmål)</t>
  </si>
  <si>
    <t>Bygningstillægstakst udbetales til uddannelser, hvori der indgår kørsel på køreteknisk anlæg.</t>
  </si>
  <si>
    <t>brug derfor takstkatalog for 2023 og find via takstgruppen, taksten for faget</t>
  </si>
  <si>
    <t xml:space="preserve">Det fremgår også, at VUC må tilbageholde 400 kr. (2017-PL) pr. tilskudsudløsende deltager på OBU og 190 (2017-PL) pr. tilskudsudløsende deltager på FVU. Satserne PL-reguleres. I 2023 må VUC'er tilbageholde følgende beløb pr. tilskudsudløsende deltager på OBU og FVU: </t>
  </si>
  <si>
    <t>Turistbuschaufføruddannelsen, trin 1</t>
  </si>
  <si>
    <t>Turistbuschaufføruddannelsen, trin 2</t>
  </si>
  <si>
    <t>Skoleoplæringsydelse (AUB)</t>
  </si>
  <si>
    <t>Skoleoplæringsydelse:</t>
  </si>
  <si>
    <t>Løntilskud vedr elever, der uforskyldt har mistet en uddannelsesaftale:</t>
  </si>
  <si>
    <t>Åben Uddannelse (EVE uden for fælles kompetencebeskrivelse)</t>
  </si>
  <si>
    <t>Kontakt</t>
  </si>
  <si>
    <t>OKACOS@uvm.dk</t>
  </si>
  <si>
    <t>AMU-uddannelser - (EVE inden for fælles kompetencebeskrivelse)</t>
  </si>
  <si>
    <t>Ekskl. moms</t>
  </si>
  <si>
    <t>Bygningstakster pr. årselev</t>
  </si>
  <si>
    <t>Bygningstakster ekskl. moms</t>
  </si>
  <si>
    <t>Bygningstakster inkl. moms</t>
  </si>
  <si>
    <t>Fællesudgifter ekskl. moms</t>
  </si>
  <si>
    <t>Undervisningstakster pr. årselev</t>
  </si>
  <si>
    <t>Fællesudgiftstakster</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</si>
  <si>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</si>
  <si>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</si>
  <si>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</si>
  <si>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</si>
  <si>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</si>
  <si>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</si>
  <si>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</si>
  <si>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</si>
  <si>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</si>
  <si>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</si>
  <si>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</si>
  <si>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</si>
  <si>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</si>
  <si>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</si>
  <si>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</si>
  <si>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</si>
  <si>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</si>
  <si>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</si>
  <si>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</si>
  <si>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</si>
  <si>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</si>
  <si>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</si>
  <si>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</si>
  <si>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</si>
  <si>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</si>
  <si>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</si>
  <si>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</si>
  <si>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</si>
  <si>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</si>
  <si>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</si>
  <si>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</si>
  <si>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</si>
  <si>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</si>
  <si>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</si>
  <si>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</si>
  <si>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</si>
  <si>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</si>
  <si>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</si>
  <si>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</si>
  <si>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</si>
  <si>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Takstkatalog for Forslag til Finanslov 2024</t>
  </si>
  <si>
    <t>Takstkatalog FFL 2024</t>
  </si>
  <si>
    <t>TAKSTKATALOG OPDELT PÅ FAG KAN FØRST DANNES, NÅR DE ENDELIGE TAKSTER FORELIGGER PÅ FL 2024</t>
  </si>
  <si>
    <t>BEMÆRK - takstkatalog for fag kan først blive dannet, når de endelige takster foreligger på FL 2024</t>
  </si>
  <si>
    <t>Individuel EUD, Teknologi, byggeri og transport</t>
  </si>
  <si>
    <t xml:space="preserve">Satsen for opkrævning af bidrag til drift i 2024 er fastsat til 80.300 kr. pr. årselev for afregning af aktiviteten i 2023.  </t>
  </si>
  <si>
    <t xml:space="preserve">Satsen for opkrævning af bidrag til forsørgelse i 2024 er fastsat til 34.940 kr. pr. årselev for afregning af aktiviteten i 2023.  </t>
  </si>
  <si>
    <t>FGU med hf-fagelementer</t>
  </si>
  <si>
    <t>3-årig studenterkursus</t>
  </si>
  <si>
    <t>Senest opdateret: 31-08-23</t>
  </si>
  <si>
    <t>Elevbetaling på en kostafdeling må ikke overstige 612 kr. pr. uge pr. elev</t>
  </si>
  <si>
    <t>Undervisningtaxameter ved en deltagerbetaling på  41.600 kr. pr. årselev</t>
  </si>
  <si>
    <t>Mindste ugentlige elevbetaling for 2024</t>
  </si>
  <si>
    <t>Elevstøttetakster for kurser der begynder i 2024</t>
  </si>
  <si>
    <t>Offentliggjort d. 31.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</si>
</sst>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 #,##0.0_ ;_ * \-#,##0.0_ ;_ * &quot;-&quot;??_ ;_ @_ "/>
    <numFmt numFmtId="171" formatCode="_-* #,##0_-;\-* #,##0_-;_-* &quot;-&quot;????_-;_-@_-"/>
    <numFmt numFmtId="172" formatCode="_-* #,##0_-;\-* #,##0_-;_-* &quot;-&quot;??_-;_-@_-"/>
    <numFmt numFmtId="173" formatCode="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b/>
      <sz val="12"/>
      <color indexed="10"/>
      <name val="Arial"/>
      <family val="2"/>
    </font>
    <font>
      <sz val="10"/>
      <name val="Arial"/>
      <family val="2"/>
    </font>
    <font>
      <b/>
      <sz val="10"/>
      <color rgb="FF0000FF"/>
      <name val="Arial"/>
      <family val="2"/>
    </font>
    <font>
      <sz val="11"/>
      <name val="Dialog"/>
    </font>
    <font>
      <sz val="8"/>
      <name val="Times New Roman"/>
      <family val="1"/>
    </font>
    <font>
      <b/>
      <sz val="11"/>
      <color theme="1"/>
      <name val="Calibri"/>
      <family val="2"/>
      <scheme val="minor"/>
    </font>
    <font>
      <sz val="10"/>
      <color rgb="FFFF0000"/>
      <name val="Calibri"/>
      <family val="2"/>
      <scheme val="minor"/>
    </font>
    <font>
      <sz val="10"/>
      <name val="Arial"/>
      <family val="2"/>
    </font>
    <font>
      <u/>
      <sz val="10"/>
      <color rgb="FF0000FF"/>
      <name val="Arial"/>
      <family val="2"/>
    </font>
    <font>
      <b/>
      <sz val="10"/>
      <color theme="1"/>
      <name val="Arial"/>
      <family val="2"/>
    </font>
    <font>
      <b/>
      <i/>
      <sz val="14"/>
      <name val="Courier New"/>
      <family val="3"/>
    </font>
    <font>
      <b/>
      <sz val="12"/>
      <color rgb="FF0000FF"/>
      <name val="Arial"/>
      <family val="2"/>
    </font>
  </fonts>
  <fills count="29">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D8E3FC"/>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s>
  <cellStyleXfs count="28374">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4" borderId="0" applyNumberFormat="0" applyBorder="0" applyAlignment="0" applyProtection="0"/>
    <xf numFmtId="0" fontId="38" fillId="0" borderId="0" applyNumberFormat="0" applyFill="0" applyBorder="0" applyAlignment="0" applyProtection="0"/>
    <xf numFmtId="0" fontId="58" fillId="4" borderId="0" applyNumberFormat="0" applyBorder="0" applyAlignment="0" applyProtection="0"/>
    <xf numFmtId="0" fontId="32" fillId="3" borderId="29" applyNumberFormat="0" applyFont="0" applyAlignment="0" applyProtection="0"/>
    <xf numFmtId="0" fontId="45" fillId="25" borderId="30" applyNumberFormat="0" applyAlignment="0" applyProtection="0"/>
    <xf numFmtId="0" fontId="45" fillId="25" borderId="30" applyNumberFormat="0" applyAlignment="0" applyProtection="0"/>
    <xf numFmtId="0" fontId="49"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5" borderId="0" applyNumberFormat="0" applyBorder="0" applyAlignment="0" applyProtection="0"/>
    <xf numFmtId="0" fontId="47" fillId="5" borderId="0" applyNumberFormat="0" applyBorder="0" applyAlignment="0" applyProtection="0"/>
    <xf numFmtId="0" fontId="52" fillId="0" borderId="32" applyNumberFormat="0" applyFill="0" applyAlignment="0" applyProtection="0"/>
    <xf numFmtId="0" fontId="53" fillId="0" borderId="33" applyNumberFormat="0" applyFill="0" applyAlignment="0" applyProtection="0"/>
    <xf numFmtId="0" fontId="54" fillId="0" borderId="34" applyNumberFormat="0" applyFill="0" applyAlignment="0" applyProtection="0"/>
    <xf numFmtId="0" fontId="54" fillId="0" borderId="0" applyNumberFormat="0" applyFill="0" applyBorder="0" applyAlignment="0" applyProtection="0"/>
    <xf numFmtId="0" fontId="43" fillId="0" borderId="0" applyNumberFormat="0" applyFill="0" applyBorder="0" applyAlignment="0" applyProtection="0">
      <alignment vertical="top"/>
      <protection locked="0"/>
    </xf>
    <xf numFmtId="0" fontId="48"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9" fillId="26" borderId="31" applyNumberFormat="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5" fillId="0" borderId="35" applyNumberFormat="0" applyFill="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4" borderId="0" applyNumberFormat="0" applyBorder="0" applyAlignment="0" applyProtection="0"/>
    <xf numFmtId="0" fontId="50"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2" fillId="3" borderId="29" applyNumberFormat="0" applyFont="0" applyAlignment="0" applyProtection="0"/>
    <xf numFmtId="0" fontId="51" fillId="25" borderId="36" applyNumberFormat="0" applyAlignment="0" applyProtection="0"/>
    <xf numFmtId="0" fontId="52" fillId="0" borderId="32" applyNumberFormat="0" applyFill="0" applyAlignment="0" applyProtection="0"/>
    <xf numFmtId="0" fontId="53" fillId="0" borderId="33" applyNumberFormat="0" applyFill="0" applyAlignment="0" applyProtection="0"/>
    <xf numFmtId="0" fontId="54" fillId="0" borderId="34" applyNumberFormat="0" applyFill="0" applyAlignment="0" applyProtection="0"/>
    <xf numFmtId="0" fontId="54" fillId="0" borderId="0" applyNumberFormat="0" applyFill="0" applyBorder="0" applyAlignment="0" applyProtection="0"/>
    <xf numFmtId="9" fontId="7" fillId="0" borderId="0" applyFont="0" applyFill="0" applyBorder="0" applyAlignment="0" applyProtection="0"/>
    <xf numFmtId="0" fontId="55" fillId="0" borderId="35"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37" applyNumberFormat="0" applyFill="0" applyAlignment="0" applyProtection="0"/>
    <xf numFmtId="0" fontId="58" fillId="4" borderId="0" applyNumberFormat="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26" fillId="0" borderId="0"/>
    <xf numFmtId="166" fontId="7" fillId="0" borderId="0" applyFont="0" applyFill="0" applyBorder="0" applyAlignment="0" applyProtection="0"/>
    <xf numFmtId="0" fontId="26" fillId="0" borderId="0"/>
    <xf numFmtId="0" fontId="26"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3" fillId="0" borderId="0" applyFont="0" applyFill="0" applyBorder="0" applyAlignment="0" applyProtection="0"/>
    <xf numFmtId="0" fontId="73"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3" fillId="0" borderId="0" applyFont="0" applyFill="0" applyBorder="0" applyAlignment="0" applyProtection="0"/>
    <xf numFmtId="165" fontId="7" fillId="0" borderId="0" applyFont="0" applyFill="0" applyBorder="0" applyAlignment="0" applyProtection="0"/>
    <xf numFmtId="9" fontId="79" fillId="0" borderId="0" applyFont="0" applyFill="0" applyBorder="0" applyAlignment="0" applyProtection="0"/>
  </cellStyleXfs>
  <cellXfs count="1104">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4" fillId="0" borderId="0" xfId="0" applyFont="1" applyFill="1" applyBorder="1" applyAlignment="1">
      <alignment horizontal="right"/>
    </xf>
    <xf numFmtId="0" fontId="24"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0" fillId="0" borderId="0" xfId="0"/>
    <xf numFmtId="0" fontId="7" fillId="0" borderId="0" xfId="0" applyFont="1"/>
    <xf numFmtId="0" fontId="7" fillId="0" borderId="0" xfId="0" applyFont="1" applyBorder="1"/>
    <xf numFmtId="0" fontId="0" fillId="0" borderId="19" xfId="0" applyBorder="1"/>
    <xf numFmtId="0" fontId="0" fillId="0" borderId="13" xfId="0" applyBorder="1"/>
    <xf numFmtId="0" fontId="59"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19" xfId="10380" applyFont="1" applyBorder="1" applyAlignment="1">
      <alignment horizontal="center"/>
    </xf>
    <xf numFmtId="0" fontId="7" fillId="0" borderId="0" xfId="10380" applyBorder="1" applyAlignment="1">
      <alignment horizontal="right"/>
    </xf>
    <xf numFmtId="0" fontId="14" fillId="0" borderId="19" xfId="10380" applyFont="1" applyBorder="1"/>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0" fillId="0" borderId="0" xfId="0"/>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2"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Border="1" applyAlignment="1">
      <alignment horizontal="right"/>
    </xf>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7"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4"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1" fontId="32" fillId="0" borderId="5" xfId="0" applyNumberFormat="1" applyFont="1" applyBorder="1" applyAlignment="1">
      <alignment vertical="justify"/>
    </xf>
    <xf numFmtId="0" fontId="7" fillId="0" borderId="4" xfId="0" applyFont="1" applyBorder="1" applyAlignment="1">
      <alignment horizontal="left" vertical="justify"/>
    </xf>
    <xf numFmtId="3" fontId="66"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1"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30"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3" fontId="7" fillId="0" borderId="0" xfId="9219" applyNumberFormat="1" applyFont="1" applyFill="1" applyBorder="1"/>
    <xf numFmtId="3" fontId="7" fillId="0" borderId="0" xfId="9219" applyNumberFormat="1" applyFont="1" applyFill="1" applyBorder="1" applyAlignment="1">
      <alignment horizontal="right"/>
    </xf>
    <xf numFmtId="0" fontId="14" fillId="0" borderId="0" xfId="10401" applyFont="1" applyBorder="1"/>
    <xf numFmtId="0" fontId="26" fillId="0" borderId="21" xfId="10401" applyBorder="1"/>
    <xf numFmtId="0" fontId="26" fillId="0" borderId="0" xfId="10401" applyBorder="1"/>
    <xf numFmtId="3" fontId="26" fillId="0" borderId="20" xfId="10401" applyNumberFormat="1" applyBorder="1"/>
    <xf numFmtId="0" fontId="7" fillId="0" borderId="0" xfId="10381" applyBorder="1"/>
    <xf numFmtId="0" fontId="7" fillId="0" borderId="0" xfId="10381"/>
    <xf numFmtId="0" fontId="14" fillId="0" borderId="0" xfId="10381" applyFont="1" applyBorder="1"/>
    <xf numFmtId="0" fontId="32" fillId="0" borderId="0" xfId="10381" applyFont="1" applyBorder="1" applyAlignment="1"/>
    <xf numFmtId="3" fontId="7" fillId="0" borderId="0" xfId="10381" applyNumberFormat="1" applyFont="1" applyBorder="1"/>
    <xf numFmtId="0" fontId="7" fillId="0" borderId="0" xfId="10381" applyFont="1" applyBorder="1"/>
    <xf numFmtId="0" fontId="25"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9" fillId="0" borderId="0" xfId="10380" applyFont="1" applyBorder="1"/>
    <xf numFmtId="3" fontId="7" fillId="0" borderId="0" xfId="10380" applyNumberFormat="1" applyFont="1" applyBorder="1"/>
    <xf numFmtId="3" fontId="7" fillId="0" borderId="22"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5" fillId="0" borderId="0" xfId="10380" applyFont="1" applyBorder="1"/>
    <xf numFmtId="0" fontId="7" fillId="0" borderId="0" xfId="10380" applyFill="1" applyBorder="1"/>
    <xf numFmtId="3" fontId="7" fillId="0" borderId="22" xfId="10380" applyNumberFormat="1" applyFill="1" applyBorder="1" applyAlignment="1">
      <alignment horizontal="right"/>
    </xf>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0" fillId="0" borderId="0" xfId="0"/>
    <xf numFmtId="0" fontId="7" fillId="0" borderId="0" xfId="10380" applyFill="1" applyBorder="1" applyAlignment="1"/>
    <xf numFmtId="0" fontId="14" fillId="0" borderId="0" xfId="10380" applyFont="1" applyFill="1" applyBorder="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9" fillId="0" borderId="0" xfId="10380" applyFont="1" applyFill="1" applyBorder="1"/>
    <xf numFmtId="0" fontId="35"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3" fontId="7" fillId="0" borderId="0" xfId="10416" applyNumberFormat="1" applyFont="1" applyFill="1" applyBorder="1" applyAlignment="1">
      <alignment horizontal="right"/>
    </xf>
    <xf numFmtId="3" fontId="7" fillId="0" borderId="0" xfId="10416" applyNumberFormat="1" applyFont="1" applyFill="1" applyAlignment="1">
      <alignment horizontal="center"/>
    </xf>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40" fillId="0" borderId="0" xfId="10405" applyFont="1" applyBorder="1" applyAlignment="1">
      <alignment vertical="center"/>
    </xf>
    <xf numFmtId="0" fontId="7" fillId="0" borderId="0" xfId="10405" applyBorder="1" applyAlignment="1">
      <alignment horizontal="right"/>
    </xf>
    <xf numFmtId="0" fontId="42"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2" fillId="0" borderId="21" xfId="19205" applyNumberFormat="1" applyFont="1" applyFill="1" applyBorder="1"/>
    <xf numFmtId="167" fontId="32" fillId="0" borderId="0" xfId="10402" applyNumberFormat="1" applyFont="1" applyFill="1" applyBorder="1"/>
    <xf numFmtId="168" fontId="32"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3"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3" fontId="7" fillId="0" borderId="21" xfId="20139" applyNumberFormat="1" applyFont="1" applyFill="1" applyBorder="1"/>
    <xf numFmtId="3" fontId="7" fillId="0" borderId="0" xfId="20139" applyNumberFormat="1" applyFont="1" applyFill="1" applyBorder="1"/>
    <xf numFmtId="0" fontId="7" fillId="0" borderId="0" xfId="10380" applyFont="1" applyFill="1" applyAlignment="1">
      <alignment vertical="top"/>
    </xf>
    <xf numFmtId="0" fontId="0" fillId="0" borderId="0" xfId="0"/>
    <xf numFmtId="3" fontId="70" fillId="0" borderId="21" xfId="20139" applyNumberFormat="1" applyFont="1" applyFill="1" applyBorder="1"/>
    <xf numFmtId="3" fontId="70" fillId="0" borderId="0" xfId="20139" applyNumberFormat="1" applyFont="1" applyFill="1" applyBorder="1"/>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19" xfId="10380" applyFont="1" applyFill="1" applyBorder="1" applyAlignment="1">
      <alignment horizontal="right"/>
    </xf>
    <xf numFmtId="0" fontId="7" fillId="0" borderId="0" xfId="10380" applyFont="1" applyFill="1" applyBorder="1" applyAlignment="1">
      <alignment horizontal="center"/>
    </xf>
    <xf numFmtId="0" fontId="14" fillId="0" borderId="13" xfId="10380" applyFont="1" applyFill="1" applyBorder="1"/>
    <xf numFmtId="0" fontId="14" fillId="0" borderId="0" xfId="10380" applyFont="1" applyFill="1" applyBorder="1" applyAlignment="1">
      <alignment horizontal="left" wrapText="1"/>
    </xf>
    <xf numFmtId="0" fontId="14" fillId="0" borderId="21" xfId="10380" applyFont="1" applyFill="1" applyBorder="1" applyAlignment="1">
      <alignment horizontal="left" wrapText="1"/>
    </xf>
    <xf numFmtId="0" fontId="14" fillId="0" borderId="19" xfId="10380" applyFont="1" applyFill="1" applyBorder="1"/>
    <xf numFmtId="0" fontId="7" fillId="0" borderId="21" xfId="10380" applyFont="1" applyFill="1" applyBorder="1" applyAlignment="1">
      <alignment horizontal="right"/>
    </xf>
    <xf numFmtId="0" fontId="7" fillId="0" borderId="0" xfId="10380" applyFont="1" applyFill="1" applyBorder="1" applyAlignment="1">
      <alignment horizontal="right"/>
    </xf>
    <xf numFmtId="0" fontId="7" fillId="0" borderId="21" xfId="20139" applyFont="1" applyFill="1" applyBorder="1"/>
    <xf numFmtId="167" fontId="7" fillId="0" borderId="0" xfId="19205" applyNumberFormat="1" applyFont="1" applyFill="1" applyBorder="1" applyAlignment="1">
      <alignment horizontal="right"/>
    </xf>
    <xf numFmtId="3" fontId="14" fillId="0" borderId="19" xfId="10380" applyNumberFormat="1" applyFont="1" applyFill="1" applyBorder="1" applyAlignment="1">
      <alignment horizontal="right"/>
    </xf>
    <xf numFmtId="0" fontId="14"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0" fillId="0" borderId="0" xfId="0"/>
    <xf numFmtId="0" fontId="0" fillId="0" borderId="0" xfId="0"/>
    <xf numFmtId="0" fontId="41" fillId="0" borderId="0" xfId="10405" applyFont="1" applyBorder="1" applyAlignment="1">
      <alignment vertical="center" wrapText="1"/>
    </xf>
    <xf numFmtId="0" fontId="0" fillId="0" borderId="0" xfId="0"/>
    <xf numFmtId="0" fontId="37" fillId="0" borderId="0" xfId="0" applyFont="1" applyFill="1" applyBorder="1" applyAlignment="1">
      <alignment horizontal="center"/>
    </xf>
    <xf numFmtId="167" fontId="37" fillId="0" borderId="0" xfId="10357" applyNumberFormat="1" applyFont="1" applyFill="1" applyBorder="1" applyAlignment="1">
      <alignment horizontal="right"/>
    </xf>
    <xf numFmtId="0" fontId="37"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2"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73" fillId="0" borderId="0" xfId="0" applyFont="1" applyBorder="1" applyAlignment="1">
      <alignment horizontal="center"/>
    </xf>
    <xf numFmtId="0" fontId="14" fillId="0" borderId="20" xfId="0" applyFont="1" applyBorder="1"/>
    <xf numFmtId="0" fontId="73" fillId="0" borderId="0" xfId="0" applyFont="1" applyBorder="1"/>
    <xf numFmtId="0" fontId="73" fillId="0" borderId="0" xfId="0" applyFont="1"/>
    <xf numFmtId="167" fontId="73" fillId="0" borderId="0" xfId="10281" applyNumberFormat="1" applyFont="1"/>
    <xf numFmtId="167" fontId="73" fillId="0" borderId="0" xfId="10281" applyNumberFormat="1"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0" fontId="14" fillId="0" borderId="0" xfId="19444" applyFont="1" applyFill="1" applyAlignment="1">
      <alignment horizontal="right"/>
    </xf>
    <xf numFmtId="167" fontId="25" fillId="0" borderId="0" xfId="10357" applyNumberFormat="1" applyFont="1" applyFill="1" applyBorder="1" applyAlignment="1">
      <alignment horizontal="right"/>
    </xf>
    <xf numFmtId="0" fontId="0" fillId="0" borderId="0" xfId="0"/>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73" fillId="0" borderId="19" xfId="0" applyFont="1" applyFill="1" applyBorder="1" applyAlignment="1">
      <alignment horizontal="center"/>
    </xf>
    <xf numFmtId="0" fontId="0" fillId="0" borderId="19" xfId="0"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168" fontId="7" fillId="0" borderId="0" xfId="10402" applyNumberFormat="1" applyFont="1" applyBorder="1"/>
    <xf numFmtId="0" fontId="73" fillId="0" borderId="0" xfId="0" applyFont="1" applyFill="1" applyBorder="1"/>
    <xf numFmtId="3" fontId="0" fillId="0" borderId="0" xfId="0" applyNumberFormat="1" applyFill="1" applyBorder="1"/>
    <xf numFmtId="167" fontId="73" fillId="0" borderId="0" xfId="10402" applyNumberFormat="1" applyFont="1" applyFill="1" applyBorder="1"/>
    <xf numFmtId="0" fontId="32" fillId="0" borderId="21" xfId="0" applyFont="1" applyFill="1" applyBorder="1"/>
    <xf numFmtId="3" fontId="7" fillId="0" borderId="22" xfId="0" applyNumberFormat="1" applyFont="1" applyFill="1" applyBorder="1"/>
    <xf numFmtId="0" fontId="32" fillId="0" borderId="20" xfId="0" applyFont="1" applyFill="1" applyBorder="1"/>
    <xf numFmtId="3" fontId="7" fillId="0" borderId="25" xfId="0" applyNumberFormat="1" applyFont="1" applyFill="1" applyBorder="1"/>
    <xf numFmtId="0" fontId="32" fillId="0" borderId="0" xfId="0" applyFon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7"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0" fontId="14" fillId="0" borderId="0" xfId="0" applyFont="1" applyFill="1"/>
    <xf numFmtId="3" fontId="0" fillId="0" borderId="0" xfId="0" applyNumberFormat="1" applyFill="1"/>
    <xf numFmtId="0" fontId="7" fillId="0" borderId="19" xfId="0" applyFont="1" applyBorder="1" applyAlignment="1">
      <alignment horizontal="center"/>
    </xf>
    <xf numFmtId="0" fontId="7" fillId="0" borderId="25" xfId="0" applyFont="1" applyBorder="1"/>
    <xf numFmtId="0" fontId="0" fillId="0" borderId="0" xfId="0"/>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9" fillId="0" borderId="22" xfId="19444" applyFont="1" applyBorder="1"/>
    <xf numFmtId="0" fontId="29" fillId="0" borderId="0" xfId="19444" applyFont="1" applyBorder="1"/>
    <xf numFmtId="0" fontId="29" fillId="0" borderId="0" xfId="19444" applyFont="1" applyFill="1" applyBorder="1"/>
    <xf numFmtId="3" fontId="37"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7"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30"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3" fontId="7" fillId="0" borderId="22" xfId="10380" applyNumberFormat="1" applyFont="1" applyBorder="1" applyAlignment="1">
      <alignment vertical="top" wrapText="1"/>
    </xf>
    <xf numFmtId="0" fontId="76" fillId="0" borderId="0" xfId="10380" applyFont="1" applyFill="1" applyBorder="1"/>
    <xf numFmtId="0" fontId="0" fillId="0" borderId="0" xfId="0"/>
    <xf numFmtId="0" fontId="7" fillId="0" borderId="0" xfId="24441" applyBorder="1"/>
    <xf numFmtId="0" fontId="7" fillId="0" borderId="21" xfId="24441" applyFont="1" applyFill="1" applyBorder="1"/>
    <xf numFmtId="0" fontId="7" fillId="0" borderId="21" xfId="24441" applyFill="1" applyBorder="1"/>
    <xf numFmtId="0" fontId="0" fillId="0" borderId="0" xfId="0"/>
    <xf numFmtId="0" fontId="7" fillId="0" borderId="0" xfId="19444" applyFill="1" applyBorder="1" applyAlignment="1">
      <alignment horizontal="right"/>
    </xf>
    <xf numFmtId="0" fontId="14" fillId="0" borderId="44" xfId="19444" applyFont="1" applyFill="1" applyBorder="1" applyAlignment="1">
      <alignment horizontal="left" wrapText="1"/>
    </xf>
    <xf numFmtId="0" fontId="70" fillId="0" borderId="0" xfId="0" applyFont="1" applyAlignment="1">
      <alignment horizontal="right"/>
    </xf>
    <xf numFmtId="0" fontId="77" fillId="0" borderId="0" xfId="0" applyFont="1"/>
    <xf numFmtId="0" fontId="0" fillId="0" borderId="0" xfId="0"/>
    <xf numFmtId="0" fontId="39" fillId="0" borderId="0" xfId="10400" applyFont="1" applyFill="1"/>
    <xf numFmtId="0" fontId="67" fillId="0" borderId="0" xfId="0" applyFont="1"/>
    <xf numFmtId="0" fontId="78"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0" fillId="0" borderId="0" xfId="0"/>
    <xf numFmtId="168" fontId="0" fillId="0" borderId="0" xfId="10281" applyNumberFormat="1" applyFont="1"/>
    <xf numFmtId="0" fontId="14" fillId="0" borderId="26" xfId="0" applyFont="1" applyBorder="1" applyAlignment="1">
      <alignment wrapText="1"/>
    </xf>
    <xf numFmtId="0" fontId="14" fillId="0" borderId="25" xfId="0" applyFont="1" applyBorder="1"/>
    <xf numFmtId="0" fontId="14" fillId="0" borderId="24" xfId="0" applyFont="1" applyBorder="1"/>
    <xf numFmtId="0" fontId="32" fillId="0" borderId="22" xfId="0" applyFont="1" applyBorder="1"/>
    <xf numFmtId="0" fontId="14" fillId="0" borderId="45" xfId="0" applyFont="1" applyBorder="1" applyAlignment="1">
      <alignment wrapText="1"/>
    </xf>
    <xf numFmtId="0" fontId="0" fillId="0" borderId="0" xfId="0"/>
    <xf numFmtId="172" fontId="0" fillId="0" borderId="23" xfId="20490" applyNumberFormat="1" applyFont="1" applyBorder="1"/>
    <xf numFmtId="172" fontId="0" fillId="0" borderId="13" xfId="20490" applyNumberFormat="1" applyFont="1" applyBorder="1"/>
    <xf numFmtId="172" fontId="0" fillId="0" borderId="24" xfId="20490" applyNumberFormat="1" applyFont="1" applyBorder="1"/>
    <xf numFmtId="172" fontId="0" fillId="0" borderId="21" xfId="20490" applyNumberFormat="1" applyFont="1" applyBorder="1"/>
    <xf numFmtId="172" fontId="0" fillId="0" borderId="0" xfId="20490" applyNumberFormat="1" applyFont="1" applyBorder="1"/>
    <xf numFmtId="172" fontId="0" fillId="0" borderId="22" xfId="20490" applyNumberFormat="1" applyFont="1" applyBorder="1"/>
    <xf numFmtId="172" fontId="0" fillId="0" borderId="20" xfId="20490" applyNumberFormat="1" applyFont="1" applyBorder="1"/>
    <xf numFmtId="172" fontId="0" fillId="0" borderId="19" xfId="20490" applyNumberFormat="1" applyFont="1" applyBorder="1"/>
    <xf numFmtId="172" fontId="0" fillId="0" borderId="25" xfId="20490" applyNumberFormat="1" applyFont="1" applyBorder="1"/>
    <xf numFmtId="2" fontId="70" fillId="0" borderId="0" xfId="0" applyNumberFormat="1" applyFont="1" applyAlignment="1">
      <alignment horizontal="right"/>
    </xf>
    <xf numFmtId="0" fontId="0" fillId="0" borderId="46" xfId="0" applyBorder="1"/>
    <xf numFmtId="0" fontId="0" fillId="0" borderId="24" xfId="0" applyBorder="1"/>
    <xf numFmtId="0" fontId="0" fillId="0" borderId="20" xfId="0" applyBorder="1"/>
    <xf numFmtId="0" fontId="0" fillId="0" borderId="47" xfId="0" applyBorder="1"/>
    <xf numFmtId="0" fontId="0" fillId="0" borderId="25" xfId="0" applyBorder="1"/>
    <xf numFmtId="172" fontId="0" fillId="0" borderId="48" xfId="20490" applyNumberFormat="1" applyFont="1" applyBorder="1"/>
    <xf numFmtId="0" fontId="0" fillId="0" borderId="21" xfId="0" applyBorder="1"/>
    <xf numFmtId="0" fontId="0" fillId="0" borderId="48" xfId="0" applyBorder="1"/>
    <xf numFmtId="0" fontId="0" fillId="0" borderId="22" xfId="0" applyBorder="1"/>
    <xf numFmtId="0" fontId="7" fillId="0" borderId="46" xfId="0" applyFont="1" applyBorder="1"/>
    <xf numFmtId="0" fontId="14" fillId="0" borderId="21" xfId="0" applyFont="1" applyBorder="1"/>
    <xf numFmtId="0" fontId="7" fillId="0" borderId="48" xfId="0" applyFont="1" applyBorder="1"/>
    <xf numFmtId="3" fontId="7" fillId="0" borderId="47" xfId="0" applyNumberFormat="1" applyFont="1" applyBorder="1"/>
    <xf numFmtId="3" fontId="0" fillId="0" borderId="25" xfId="0" applyNumberFormat="1" applyBorder="1"/>
    <xf numFmtId="3" fontId="0" fillId="0" borderId="0" xfId="0" applyNumberFormat="1" applyBorder="1"/>
    <xf numFmtId="3" fontId="0" fillId="0" borderId="19" xfId="0" applyNumberFormat="1" applyBorder="1"/>
    <xf numFmtId="0" fontId="0" fillId="0" borderId="12" xfId="0" applyBorder="1"/>
    <xf numFmtId="1" fontId="0" fillId="0" borderId="24" xfId="0" applyNumberFormat="1" applyBorder="1"/>
    <xf numFmtId="1" fontId="0" fillId="0" borderId="42" xfId="0" applyNumberFormat="1" applyBorder="1"/>
    <xf numFmtId="3" fontId="7" fillId="0" borderId="21" xfId="19444" applyNumberFormat="1" applyFont="1" applyFill="1" applyBorder="1" applyAlignment="1">
      <alignment horizontal="center"/>
    </xf>
    <xf numFmtId="166" fontId="7" fillId="0" borderId="0" xfId="10281" applyFont="1" applyFill="1" applyBorder="1" applyAlignment="1">
      <alignment horizontal="right"/>
    </xf>
    <xf numFmtId="166" fontId="0" fillId="0" borderId="0" xfId="10281" applyFont="1"/>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8" fillId="0" borderId="19" xfId="19444" applyFont="1" applyBorder="1"/>
    <xf numFmtId="0" fontId="7" fillId="0" borderId="19" xfId="19444" applyFont="1" applyBorder="1"/>
    <xf numFmtId="0" fontId="31" fillId="0" borderId="19" xfId="19444" applyFont="1" applyBorder="1"/>
    <xf numFmtId="3" fontId="7" fillId="0" borderId="19" xfId="19444" applyNumberFormat="1" applyFont="1" applyBorder="1"/>
    <xf numFmtId="3" fontId="7" fillId="0" borderId="25" xfId="19444" applyNumberFormat="1" applyFont="1" applyBorder="1"/>
    <xf numFmtId="0" fontId="29" fillId="0" borderId="19" xfId="19444" applyFont="1" applyBorder="1"/>
    <xf numFmtId="168" fontId="7" fillId="0" borderId="19" xfId="19199" applyNumberFormat="1" applyFont="1" applyFill="1" applyBorder="1"/>
    <xf numFmtId="0" fontId="29" fillId="0" borderId="25" xfId="19444" applyFont="1" applyFill="1" applyBorder="1"/>
    <xf numFmtId="0" fontId="29"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5" fillId="0" borderId="0" xfId="0" applyFont="1" applyBorder="1" applyAlignment="1">
      <alignment horizontal="right"/>
    </xf>
    <xf numFmtId="3" fontId="75" fillId="0" borderId="0" xfId="0" applyNumberFormat="1" applyFont="1" applyBorder="1" applyAlignment="1">
      <alignment horizontal="right"/>
    </xf>
    <xf numFmtId="0" fontId="0" fillId="0" borderId="0" xfId="0"/>
    <xf numFmtId="173" fontId="73" fillId="0" borderId="0" xfId="28373" applyNumberFormat="1" applyFont="1" applyFill="1" applyBorder="1"/>
    <xf numFmtId="0" fontId="0" fillId="0" borderId="0" xfId="0"/>
    <xf numFmtId="3" fontId="75" fillId="0" borderId="0" xfId="0" applyNumberFormat="1" applyFont="1" applyFill="1" applyBorder="1" applyAlignment="1">
      <alignment horizontal="right"/>
    </xf>
    <xf numFmtId="0" fontId="0" fillId="0" borderId="0" xfId="0"/>
    <xf numFmtId="3" fontId="7" fillId="0" borderId="0" xfId="10380" applyNumberFormat="1" applyFont="1" applyFill="1" applyBorder="1"/>
    <xf numFmtId="0" fontId="0" fillId="0" borderId="0" xfId="0"/>
    <xf numFmtId="172" fontId="0" fillId="0" borderId="0" xfId="0" applyNumberFormat="1"/>
    <xf numFmtId="0" fontId="80" fillId="0" borderId="10" xfId="10400" applyFont="1" applyFill="1" applyBorder="1"/>
    <xf numFmtId="0" fontId="0" fillId="0" borderId="0" xfId="0"/>
    <xf numFmtId="0" fontId="17" fillId="0" borderId="10" xfId="0" applyFont="1" applyBorder="1" applyAlignment="1">
      <alignment horizontal="center" vertical="center"/>
    </xf>
    <xf numFmtId="0" fontId="0" fillId="0" borderId="0" xfId="0" applyAlignment="1"/>
    <xf numFmtId="0" fontId="0" fillId="0" borderId="0" xfId="0"/>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51" xfId="0" applyBorder="1"/>
    <xf numFmtId="3" fontId="14" fillId="0" borderId="5" xfId="19444" applyNumberFormat="1" applyFont="1" applyFill="1" applyBorder="1" applyAlignment="1">
      <alignment horizontal="center"/>
    </xf>
    <xf numFmtId="3" fontId="7" fillId="0" borderId="4" xfId="9219" applyNumberFormat="1" applyFont="1" applyFill="1" applyBorder="1"/>
    <xf numFmtId="3" fontId="7" fillId="0" borderId="6" xfId="9219" applyNumberFormat="1" applyFont="1" applyFill="1" applyBorder="1"/>
    <xf numFmtId="3" fontId="7" fillId="0" borderId="7" xfId="9219" applyNumberFormat="1" applyFont="1" applyFill="1" applyBorder="1"/>
    <xf numFmtId="0" fontId="17" fillId="0" borderId="6" xfId="0" applyFont="1" applyBorder="1" applyAlignment="1">
      <alignment horizontal="center" vertical="center"/>
    </xf>
    <xf numFmtId="0" fontId="80" fillId="0" borderId="7" xfId="10400" applyFont="1" applyFill="1" applyBorder="1"/>
    <xf numFmtId="0" fontId="0" fillId="0" borderId="3" xfId="0"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8" fillId="0" borderId="4" xfId="19444" applyFont="1" applyBorder="1" applyAlignment="1">
      <alignment horizontal="justify" vertical="center" wrapText="1"/>
    </xf>
    <xf numFmtId="0" fontId="23" fillId="0" borderId="4" xfId="19444" applyFont="1" applyBorder="1"/>
    <xf numFmtId="0" fontId="68" fillId="0" borderId="4" xfId="19444" applyFont="1" applyBorder="1" applyAlignment="1">
      <alignment vertical="center" wrapText="1"/>
    </xf>
    <xf numFmtId="0" fontId="7" fillId="0" borderId="4" xfId="19444" applyBorder="1" applyAlignment="1">
      <alignment horizontal="right"/>
    </xf>
    <xf numFmtId="0" fontId="21" fillId="0" borderId="52"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8" fillId="0" borderId="4" xfId="19444" applyFont="1" applyFill="1" applyBorder="1" applyAlignment="1">
      <alignment horizontal="left"/>
    </xf>
    <xf numFmtId="0" fontId="14" fillId="0" borderId="51" xfId="19444" applyFont="1" applyFill="1" applyBorder="1" applyAlignment="1">
      <alignment horizontal="left" wrapText="1"/>
    </xf>
    <xf numFmtId="0" fontId="14" fillId="0" borderId="5" xfId="19444" applyFont="1" applyFill="1" applyBorder="1" applyAlignment="1">
      <alignment horizontal="left" wrapText="1"/>
    </xf>
    <xf numFmtId="0" fontId="30" fillId="0" borderId="55" xfId="19444" applyFont="1" applyFill="1" applyBorder="1" applyAlignment="1">
      <alignment horizontal="left"/>
    </xf>
    <xf numFmtId="0" fontId="7" fillId="0" borderId="50" xfId="19444" applyFont="1" applyFill="1" applyBorder="1" applyAlignment="1">
      <alignment horizontal="left"/>
    </xf>
    <xf numFmtId="0" fontId="75" fillId="0" borderId="4" xfId="0" applyFont="1" applyBorder="1" applyAlignment="1">
      <alignment horizontal="right"/>
    </xf>
    <xf numFmtId="0" fontId="75" fillId="0" borderId="4" xfId="0" applyFont="1" applyFill="1" applyBorder="1" applyAlignment="1">
      <alignment horizontal="right"/>
    </xf>
    <xf numFmtId="3" fontId="0" fillId="0" borderId="5" xfId="0" applyNumberFormat="1" applyFill="1" applyBorder="1"/>
    <xf numFmtId="0" fontId="7" fillId="0" borderId="4" xfId="19444" applyFont="1" applyFill="1" applyBorder="1" applyAlignment="1">
      <alignment horizontal="left" vertical="top"/>
    </xf>
    <xf numFmtId="0" fontId="14" fillId="0" borderId="0" xfId="19444" applyFont="1" applyFill="1" applyBorder="1" applyAlignment="1">
      <alignment wrapText="1"/>
    </xf>
    <xf numFmtId="3" fontId="7" fillId="0" borderId="0" xfId="10416" applyNumberFormat="1" applyFont="1" applyFill="1" applyBorder="1" applyAlignment="1">
      <alignment horizontal="center"/>
    </xf>
    <xf numFmtId="3" fontId="7" fillId="0" borderId="5" xfId="10416" applyNumberFormat="1" applyFont="1" applyFill="1" applyBorder="1" applyAlignment="1">
      <alignment horizontal="right"/>
    </xf>
    <xf numFmtId="0" fontId="32" fillId="0" borderId="4" xfId="19444" applyFont="1" applyFill="1" applyBorder="1" applyAlignment="1">
      <alignment horizontal="left" vertical="top"/>
    </xf>
    <xf numFmtId="0" fontId="32"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2"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0" xfId="10385" applyFont="1" applyFill="1" applyBorder="1"/>
    <xf numFmtId="0" fontId="7" fillId="0" borderId="4" xfId="10380" applyFill="1" applyBorder="1" applyAlignment="1">
      <alignment horizontal="right"/>
    </xf>
    <xf numFmtId="0" fontId="32"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7" fillId="0" borderId="0" xfId="10402" applyNumberFormat="1" applyFont="1" applyFill="1" applyBorder="1" applyAlignment="1">
      <alignment horizontal="right"/>
    </xf>
    <xf numFmtId="0" fontId="32" fillId="0" borderId="0" xfId="19444" applyFont="1" applyFill="1" applyBorder="1" applyAlignment="1">
      <alignment horizontal="left"/>
    </xf>
    <xf numFmtId="3" fontId="67" fillId="0" borderId="0" xfId="19444" applyNumberFormat="1" applyFont="1" applyFill="1" applyBorder="1" applyAlignment="1">
      <alignment horizontal="right"/>
    </xf>
    <xf numFmtId="3" fontId="37" fillId="0" borderId="0" xfId="19444" applyNumberFormat="1" applyFont="1" applyFill="1" applyBorder="1" applyAlignment="1">
      <alignment horizontal="right"/>
    </xf>
    <xf numFmtId="0" fontId="7" fillId="0" borderId="55" xfId="19444" applyFill="1" applyBorder="1" applyAlignment="1">
      <alignment horizontal="left"/>
    </xf>
    <xf numFmtId="0" fontId="7" fillId="0" borderId="0" xfId="10380" applyFont="1" applyFill="1" applyBorder="1" applyProtection="1"/>
    <xf numFmtId="0" fontId="7" fillId="0" borderId="0" xfId="10380" applyFont="1" applyFill="1" applyBorder="1" applyAlignment="1" applyProtection="1">
      <alignment horizontal="right"/>
    </xf>
    <xf numFmtId="0" fontId="7" fillId="0" borderId="0" xfId="20139" applyFont="1" applyFill="1" applyBorder="1"/>
    <xf numFmtId="0" fontId="14" fillId="0" borderId="0" xfId="20139" applyFont="1" applyFill="1" applyBorder="1"/>
    <xf numFmtId="0" fontId="7" fillId="0" borderId="0" xfId="20139" applyFill="1" applyBorder="1"/>
    <xf numFmtId="0" fontId="7" fillId="0" borderId="0" xfId="10380" applyFont="1" applyFill="1" applyBorder="1" applyAlignment="1" applyProtection="1">
      <alignment horizontal="left"/>
    </xf>
    <xf numFmtId="0" fontId="14" fillId="0" borderId="4" xfId="19444" applyFont="1" applyFill="1" applyBorder="1" applyAlignment="1">
      <alignment horizontal="left"/>
    </xf>
    <xf numFmtId="0" fontId="32" fillId="0" borderId="0" xfId="10380" applyFont="1" applyFill="1" applyBorder="1"/>
    <xf numFmtId="0" fontId="0" fillId="0" borderId="4" xfId="0" applyBorder="1" applyAlignment="1">
      <alignment horizontal="left"/>
    </xf>
    <xf numFmtId="0" fontId="0" fillId="0" borderId="0" xfId="0" applyBorder="1" applyAlignment="1">
      <alignment horizontal="right"/>
    </xf>
    <xf numFmtId="0" fontId="0" fillId="0" borderId="5" xfId="0" applyBorder="1" applyAlignment="1">
      <alignment horizontal="right"/>
    </xf>
    <xf numFmtId="0" fontId="0" fillId="0" borderId="6" xfId="0" applyBorder="1" applyAlignment="1">
      <alignment horizontal="left"/>
    </xf>
    <xf numFmtId="0" fontId="32"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0" fontId="15" fillId="0" borderId="19" xfId="10380" applyFont="1" applyFill="1" applyBorder="1"/>
    <xf numFmtId="0" fontId="7" fillId="0" borderId="19" xfId="10380" applyFont="1" applyFill="1" applyBorder="1" applyAlignment="1">
      <alignment horizontal="left"/>
    </xf>
    <xf numFmtId="0" fontId="7" fillId="0" borderId="20" xfId="10380" applyFont="1" applyFill="1" applyBorder="1" applyAlignment="1">
      <alignment horizontal="left"/>
    </xf>
    <xf numFmtId="0" fontId="14" fillId="0" borderId="0" xfId="10380" applyFont="1" applyFill="1" applyBorder="1" applyAlignment="1">
      <alignment horizontal="left"/>
    </xf>
    <xf numFmtId="0" fontId="15" fillId="0" borderId="0" xfId="10380" applyFont="1" applyFill="1" applyBorder="1"/>
    <xf numFmtId="0" fontId="75" fillId="0" borderId="55" xfId="0" applyFont="1" applyFill="1" applyBorder="1" applyAlignment="1">
      <alignment horizontal="right"/>
    </xf>
    <xf numFmtId="3" fontId="75" fillId="0" borderId="19" xfId="0" applyNumberFormat="1" applyFont="1" applyFill="1" applyBorder="1" applyAlignment="1">
      <alignment horizontal="right"/>
    </xf>
    <xf numFmtId="3" fontId="0" fillId="0" borderId="19" xfId="0" applyNumberFormat="1" applyFill="1" applyBorder="1"/>
    <xf numFmtId="3" fontId="0" fillId="0" borderId="50"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5" xfId="10380" applyBorder="1"/>
    <xf numFmtId="0" fontId="7" fillId="0" borderId="58" xfId="10380" applyBorder="1"/>
    <xf numFmtId="0" fontId="14" fillId="0" borderId="50" xfId="10380" applyFont="1" applyBorder="1" applyAlignment="1">
      <alignment wrapText="1"/>
    </xf>
    <xf numFmtId="172" fontId="7" fillId="0" borderId="0" xfId="10402" applyNumberFormat="1" applyFont="1" applyBorder="1"/>
    <xf numFmtId="168" fontId="7" fillId="0" borderId="5" xfId="19205" applyNumberFormat="1" applyFont="1" applyFill="1" applyBorder="1"/>
    <xf numFmtId="168" fontId="7" fillId="0" borderId="0" xfId="19205" applyNumberFormat="1" applyFont="1" applyBorder="1" applyAlignment="1">
      <alignment horizontal="right"/>
    </xf>
    <xf numFmtId="0" fontId="7" fillId="0" borderId="5" xfId="10380" applyBorder="1"/>
    <xf numFmtId="168" fontId="36" fillId="0" borderId="0" xfId="10402" applyNumberFormat="1" applyFont="1" applyBorder="1"/>
    <xf numFmtId="168" fontId="7" fillId="0" borderId="0" xfId="10380" applyNumberFormat="1" applyBorder="1"/>
    <xf numFmtId="168" fontId="7" fillId="0" borderId="5" xfId="10380" applyNumberFormat="1" applyBorder="1"/>
    <xf numFmtId="172" fontId="7" fillId="0" borderId="0" xfId="19444" applyNumberFormat="1" applyBorder="1"/>
    <xf numFmtId="172" fontId="7" fillId="0" borderId="0" xfId="10281" applyNumberFormat="1" applyFont="1" applyBorder="1"/>
    <xf numFmtId="172" fontId="7" fillId="0" borderId="5" xfId="10281" applyNumberFormat="1" applyFont="1" applyBorder="1"/>
    <xf numFmtId="0" fontId="19" fillId="0" borderId="11" xfId="0" applyFont="1" applyFill="1" applyBorder="1" applyAlignment="1">
      <alignment horizontal="center"/>
    </xf>
    <xf numFmtId="0" fontId="15" fillId="0" borderId="4" xfId="19444" applyFont="1" applyFill="1" applyBorder="1"/>
    <xf numFmtId="0" fontId="60" fillId="0" borderId="0" xfId="0" applyFont="1" applyBorder="1"/>
    <xf numFmtId="0" fontId="60" fillId="0" borderId="5" xfId="0" applyFont="1" applyBorder="1"/>
    <xf numFmtId="0" fontId="61" fillId="0" borderId="4" xfId="19444" applyFont="1" applyBorder="1"/>
    <xf numFmtId="3" fontId="36" fillId="0" borderId="0" xfId="19444" applyNumberFormat="1" applyFont="1" applyBorder="1"/>
    <xf numFmtId="0" fontId="15" fillId="0" borderId="4" xfId="19444" applyFont="1" applyBorder="1"/>
    <xf numFmtId="0" fontId="21" fillId="0" borderId="4" xfId="19444" applyFont="1" applyBorder="1"/>
    <xf numFmtId="0" fontId="21" fillId="0" borderId="5" xfId="0" applyFont="1" applyBorder="1"/>
    <xf numFmtId="0" fontId="62" fillId="0" borderId="0" xfId="0" applyFont="1" applyBorder="1" applyAlignment="1">
      <alignment horizontal="center"/>
    </xf>
    <xf numFmtId="0" fontId="63"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8" fillId="0" borderId="4" xfId="0" applyFont="1" applyBorder="1"/>
    <xf numFmtId="0" fontId="14" fillId="0" borderId="51" xfId="0" applyFont="1" applyBorder="1" applyAlignment="1">
      <alignment horizontal="left" wrapText="1"/>
    </xf>
    <xf numFmtId="0" fontId="14" fillId="0" borderId="59" xfId="0" applyFont="1" applyBorder="1" applyAlignment="1">
      <alignment wrapText="1"/>
    </xf>
    <xf numFmtId="0" fontId="30" fillId="0" borderId="55" xfId="0" applyFont="1" applyBorder="1" applyAlignment="1">
      <alignment horizontal="left"/>
    </xf>
    <xf numFmtId="0" fontId="7" fillId="0" borderId="50"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2" fillId="0" borderId="4" xfId="0" applyFont="1" applyBorder="1" applyAlignment="1">
      <alignment horizontal="left" vertical="top"/>
    </xf>
    <xf numFmtId="0" fontId="7" fillId="0" borderId="6" xfId="0" applyFont="1" applyBorder="1"/>
    <xf numFmtId="0" fontId="7" fillId="0" borderId="49" xfId="0" applyFont="1" applyBorder="1"/>
    <xf numFmtId="0" fontId="7" fillId="0" borderId="8" xfId="0" applyFont="1" applyBorder="1"/>
    <xf numFmtId="0" fontId="27"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7" fillId="0" borderId="0" xfId="0" applyFont="1" applyFill="1" applyBorder="1" applyAlignment="1"/>
    <xf numFmtId="0" fontId="28" fillId="0" borderId="1" xfId="0" applyFont="1" applyBorder="1"/>
    <xf numFmtId="0" fontId="7" fillId="0" borderId="2" xfId="0" applyFont="1" applyBorder="1" applyAlignment="1">
      <alignment horizontal="center"/>
    </xf>
    <xf numFmtId="0" fontId="14" fillId="0" borderId="60" xfId="0" applyFont="1" applyFill="1" applyBorder="1"/>
    <xf numFmtId="0" fontId="7" fillId="0" borderId="60" xfId="0" applyFont="1" applyBorder="1"/>
    <xf numFmtId="0" fontId="14" fillId="0" borderId="61" xfId="0" applyFont="1" applyBorder="1"/>
    <xf numFmtId="0" fontId="7" fillId="0" borderId="62" xfId="0" applyFont="1" applyBorder="1"/>
    <xf numFmtId="3" fontId="75" fillId="0" borderId="5" xfId="0" applyNumberFormat="1" applyFont="1" applyBorder="1" applyAlignment="1">
      <alignment horizontal="right"/>
    </xf>
    <xf numFmtId="0" fontId="7" fillId="0" borderId="43" xfId="0" applyFont="1" applyBorder="1"/>
    <xf numFmtId="0" fontId="14" fillId="0" borderId="44" xfId="0" applyFont="1" applyBorder="1" applyAlignment="1">
      <alignment wrapText="1"/>
    </xf>
    <xf numFmtId="0" fontId="14" fillId="0" borderId="50"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8" fillId="0" borderId="4" xfId="10383" applyFont="1" applyBorder="1"/>
    <xf numFmtId="0" fontId="14" fillId="0" borderId="51" xfId="10383" applyFont="1" applyBorder="1" applyAlignment="1">
      <alignment horizontal="left" wrapText="1"/>
    </xf>
    <xf numFmtId="0" fontId="30" fillId="0" borderId="55" xfId="10383" applyFont="1" applyBorder="1" applyAlignment="1">
      <alignment horizontal="left"/>
    </xf>
    <xf numFmtId="0" fontId="7" fillId="0" borderId="50" xfId="10383" applyFont="1" applyBorder="1" applyAlignment="1">
      <alignment horizontal="center"/>
    </xf>
    <xf numFmtId="0" fontId="36" fillId="0" borderId="4" xfId="10383" applyFont="1" applyBorder="1" applyAlignment="1">
      <alignment horizontal="left" vertic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0" fontId="36" fillId="0" borderId="51" xfId="10383" applyFont="1" applyBorder="1" applyAlignment="1">
      <alignment horizontal="left" vertical="center"/>
    </xf>
    <xf numFmtId="3" fontId="7" fillId="0" borderId="63" xfId="10383" applyNumberFormat="1" applyFont="1" applyFill="1" applyBorder="1" applyAlignment="1">
      <alignment horizontal="right"/>
    </xf>
    <xf numFmtId="0" fontId="7" fillId="0" borderId="55" xfId="10383" applyFont="1" applyBorder="1" applyAlignment="1">
      <alignment horizontal="left"/>
    </xf>
    <xf numFmtId="3" fontId="7" fillId="0" borderId="50" xfId="10383" applyNumberFormat="1" applyFont="1" applyFill="1" applyBorder="1" applyAlignment="1">
      <alignment horizontal="right" vertical="center"/>
    </xf>
    <xf numFmtId="0" fontId="32"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3" fillId="0" borderId="0" xfId="0" applyFont="1" applyBorder="1"/>
    <xf numFmtId="0" fontId="14" fillId="0" borderId="5" xfId="0" applyFont="1" applyBorder="1"/>
    <xf numFmtId="0" fontId="7" fillId="0" borderId="51" xfId="0" applyFont="1" applyBorder="1"/>
    <xf numFmtId="0" fontId="7" fillId="0" borderId="63" xfId="0" applyFont="1" applyBorder="1"/>
    <xf numFmtId="1" fontId="0" fillId="0" borderId="0" xfId="0" applyNumberFormat="1" applyBorder="1"/>
    <xf numFmtId="0" fontId="0" fillId="0" borderId="0" xfId="0" applyBorder="1" applyAlignment="1"/>
    <xf numFmtId="0" fontId="0" fillId="0" borderId="5" xfId="0" applyBorder="1" applyAlignment="1"/>
    <xf numFmtId="0" fontId="7" fillId="0" borderId="16" xfId="0" applyFont="1" applyBorder="1"/>
    <xf numFmtId="0" fontId="28" fillId="0" borderId="55" xfId="0" applyFont="1" applyBorder="1"/>
    <xf numFmtId="0" fontId="14" fillId="0" borderId="63" xfId="0" applyFont="1" applyBorder="1" applyAlignment="1">
      <alignment wrapText="1"/>
    </xf>
    <xf numFmtId="0" fontId="7" fillId="0" borderId="54" xfId="0" applyFont="1" applyBorder="1"/>
    <xf numFmtId="0" fontId="75" fillId="0" borderId="55" xfId="0" applyFont="1" applyBorder="1" applyAlignment="1">
      <alignment horizontal="right"/>
    </xf>
    <xf numFmtId="170" fontId="0" fillId="0" borderId="0" xfId="10402" applyNumberFormat="1" applyFont="1" applyBorder="1"/>
    <xf numFmtId="170" fontId="0" fillId="0" borderId="5" xfId="10402" applyNumberFormat="1" applyFont="1" applyBorder="1"/>
    <xf numFmtId="166" fontId="0" fillId="0" borderId="0" xfId="10402" applyNumberFormat="1" applyFont="1" applyBorder="1"/>
    <xf numFmtId="166" fontId="0" fillId="0" borderId="5" xfId="10402" applyNumberFormat="1" applyFont="1" applyBorder="1"/>
    <xf numFmtId="0" fontId="0" fillId="0" borderId="0" xfId="0" applyFont="1" applyBorder="1"/>
    <xf numFmtId="0" fontId="14" fillId="0" borderId="19" xfId="0" applyFont="1" applyBorder="1" applyAlignment="1">
      <alignment wrapText="1"/>
    </xf>
    <xf numFmtId="0" fontId="14" fillId="0" borderId="55"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3" xfId="10402" applyNumberFormat="1" applyFont="1" applyFill="1" applyBorder="1"/>
    <xf numFmtId="168" fontId="0" fillId="0" borderId="0" xfId="10402" applyNumberFormat="1" applyFont="1" applyFill="1" applyBorder="1"/>
    <xf numFmtId="0" fontId="74" fillId="0" borderId="2" xfId="0" applyFont="1" applyBorder="1"/>
    <xf numFmtId="0" fontId="14" fillId="0" borderId="50"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8" fillId="0" borderId="55"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30" fillId="0" borderId="55" xfId="0" applyFont="1" applyFill="1" applyBorder="1" applyAlignment="1">
      <alignment horizontal="left"/>
    </xf>
    <xf numFmtId="0" fontId="7" fillId="0" borderId="54" xfId="0" applyFont="1" applyFill="1" applyBorder="1"/>
    <xf numFmtId="0" fontId="7" fillId="0" borderId="4" xfId="24441" applyBorder="1"/>
    <xf numFmtId="0" fontId="7" fillId="0" borderId="5" xfId="0" applyFont="1" applyFill="1" applyBorder="1"/>
    <xf numFmtId="0" fontId="73" fillId="0" borderId="4" xfId="0" applyFont="1" applyFill="1" applyBorder="1"/>
    <xf numFmtId="0" fontId="73" fillId="0" borderId="5" xfId="0" applyFont="1" applyFill="1" applyBorder="1"/>
    <xf numFmtId="0" fontId="14" fillId="0" borderId="4" xfId="0" applyFont="1" applyFill="1" applyBorder="1" applyAlignment="1">
      <alignment horizontal="right"/>
    </xf>
    <xf numFmtId="0" fontId="30" fillId="0" borderId="0" xfId="0" applyFont="1" applyFill="1" applyBorder="1"/>
    <xf numFmtId="0" fontId="7" fillId="0" borderId="4" xfId="24441" applyFill="1" applyBorder="1"/>
    <xf numFmtId="0" fontId="7" fillId="0" borderId="0" xfId="24441" applyFill="1" applyBorder="1"/>
    <xf numFmtId="0" fontId="7" fillId="0" borderId="5" xfId="24441" applyFill="1" applyBorder="1"/>
    <xf numFmtId="0" fontId="7" fillId="0" borderId="0" xfId="24441" applyFont="1" applyFill="1" applyBorder="1"/>
    <xf numFmtId="168" fontId="36"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0" fontId="7" fillId="0" borderId="6" xfId="10380"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5" fillId="0" borderId="4" xfId="10380" applyFont="1" applyFill="1" applyBorder="1"/>
    <xf numFmtId="0" fontId="34" fillId="0" borderId="0" xfId="10380" applyFont="1" applyFill="1" applyBorder="1" applyAlignment="1">
      <alignment horizontal="right" vertical="center"/>
    </xf>
    <xf numFmtId="0" fontId="0" fillId="0" borderId="6" xfId="10380" applyFont="1" applyFill="1" applyBorder="1"/>
    <xf numFmtId="0" fontId="34"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6" fillId="0" borderId="0" xfId="0" applyFont="1" applyBorder="1"/>
    <xf numFmtId="0" fontId="39"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59" fillId="0" borderId="4" xfId="0" applyFont="1" applyBorder="1"/>
    <xf numFmtId="0" fontId="22" fillId="0" borderId="4" xfId="0" applyFont="1" applyBorder="1"/>
    <xf numFmtId="0" fontId="72" fillId="0" borderId="4" xfId="0" applyFont="1" applyBorder="1"/>
    <xf numFmtId="0" fontId="0" fillId="0" borderId="55" xfId="0" applyBorder="1"/>
    <xf numFmtId="0" fontId="14" fillId="0" borderId="51" xfId="0" applyFont="1" applyBorder="1"/>
    <xf numFmtId="0" fontId="0" fillId="0" borderId="63" xfId="0" applyBorder="1"/>
    <xf numFmtId="172" fontId="0" fillId="0" borderId="5" xfId="20490" applyNumberFormat="1" applyFont="1" applyBorder="1"/>
    <xf numFmtId="0" fontId="7" fillId="0" borderId="55" xfId="0" applyFont="1" applyBorder="1"/>
    <xf numFmtId="172" fontId="0" fillId="0" borderId="50" xfId="20490" applyNumberFormat="1" applyFont="1" applyBorder="1"/>
    <xf numFmtId="0" fontId="16" fillId="0" borderId="51" xfId="0" applyFont="1" applyBorder="1"/>
    <xf numFmtId="0" fontId="16" fillId="0" borderId="4" xfId="0" applyFont="1" applyBorder="1"/>
    <xf numFmtId="0" fontId="0" fillId="0" borderId="58" xfId="0" applyBorder="1"/>
    <xf numFmtId="0" fontId="7" fillId="0" borderId="1" xfId="0" applyFont="1" applyBorder="1"/>
    <xf numFmtId="172" fontId="0" fillId="0" borderId="63" xfId="20490" applyNumberFormat="1" applyFont="1" applyBorder="1"/>
    <xf numFmtId="0" fontId="14" fillId="0" borderId="6" xfId="0" applyFont="1" applyBorder="1"/>
    <xf numFmtId="0" fontId="39" fillId="0" borderId="4" xfId="10401" applyFont="1" applyBorder="1" applyAlignment="1">
      <alignment horizontal="center"/>
    </xf>
    <xf numFmtId="0" fontId="26" fillId="0" borderId="5" xfId="10401" applyBorder="1"/>
    <xf numFmtId="0" fontId="26" fillId="0" borderId="4" xfId="10401" applyBorder="1"/>
    <xf numFmtId="0" fontId="14" fillId="0" borderId="4" xfId="10401" applyFont="1" applyBorder="1"/>
    <xf numFmtId="3" fontId="26" fillId="0" borderId="64" xfId="10401" applyNumberFormat="1" applyBorder="1"/>
    <xf numFmtId="3" fontId="26" fillId="0" borderId="0" xfId="10401" applyNumberFormat="1" applyBorder="1"/>
    <xf numFmtId="3" fontId="26" fillId="0" borderId="5" xfId="10401" applyNumberFormat="1" applyBorder="1"/>
    <xf numFmtId="0" fontId="14" fillId="0" borderId="21" xfId="10401" applyFont="1" applyBorder="1" applyAlignment="1">
      <alignment wrapText="1"/>
    </xf>
    <xf numFmtId="0" fontId="14" fillId="0" borderId="0" xfId="10401" applyFont="1" applyBorder="1" applyAlignment="1">
      <alignment wrapText="1"/>
    </xf>
    <xf numFmtId="0" fontId="14" fillId="0" borderId="22" xfId="10401" applyFont="1" applyBorder="1" applyAlignment="1">
      <alignment wrapText="1"/>
    </xf>
    <xf numFmtId="0" fontId="14" fillId="0" borderId="5" xfId="10401" applyFont="1" applyBorder="1" applyAlignment="1">
      <alignment wrapText="1"/>
    </xf>
    <xf numFmtId="0" fontId="7" fillId="0" borderId="20" xfId="10401" applyFont="1" applyBorder="1"/>
    <xf numFmtId="0" fontId="7" fillId="0" borderId="19" xfId="10401" applyFont="1" applyBorder="1"/>
    <xf numFmtId="0" fontId="7" fillId="0" borderId="25" xfId="10401" applyFont="1" applyBorder="1"/>
    <xf numFmtId="0" fontId="7" fillId="0" borderId="50" xfId="10401" applyFont="1" applyBorder="1"/>
    <xf numFmtId="0" fontId="82" fillId="0" borderId="19" xfId="19444" applyFont="1" applyBorder="1"/>
    <xf numFmtId="0" fontId="20" fillId="0" borderId="19" xfId="19444" applyFont="1" applyBorder="1"/>
    <xf numFmtId="0" fontId="14" fillId="0" borderId="20" xfId="19444" applyFont="1" applyFill="1" applyBorder="1"/>
    <xf numFmtId="0" fontId="27" fillId="0" borderId="9" xfId="19444" applyFont="1" applyFill="1" applyBorder="1" applyAlignment="1">
      <alignment horizontal="center"/>
    </xf>
    <xf numFmtId="0" fontId="28" fillId="0" borderId="55" xfId="19444" applyFont="1" applyBorder="1"/>
    <xf numFmtId="0" fontId="14" fillId="0" borderId="4" xfId="19444" applyFont="1" applyBorder="1" applyAlignment="1">
      <alignment horizontal="left" wrapText="1"/>
    </xf>
    <xf numFmtId="0" fontId="30" fillId="0" borderId="4" xfId="19444" applyFont="1" applyBorder="1" applyAlignment="1">
      <alignment horizontal="left"/>
    </xf>
    <xf numFmtId="0" fontId="19" fillId="0" borderId="4" xfId="19444" applyFont="1" applyBorder="1"/>
    <xf numFmtId="0" fontId="31" fillId="0" borderId="0" xfId="19444" applyFont="1" applyBorder="1"/>
    <xf numFmtId="0" fontId="29" fillId="0" borderId="5" xfId="0" applyFont="1" applyBorder="1"/>
    <xf numFmtId="0" fontId="32" fillId="0" borderId="4" xfId="19444" applyFont="1" applyBorder="1" applyAlignment="1">
      <alignment horizontal="right" vertical="top"/>
    </xf>
    <xf numFmtId="0" fontId="32" fillId="0" borderId="0" xfId="19444" applyFont="1" applyBorder="1"/>
    <xf numFmtId="0" fontId="38" fillId="0" borderId="5" xfId="20324" applyFont="1" applyFill="1" applyBorder="1"/>
    <xf numFmtId="168" fontId="38" fillId="0" borderId="5" xfId="19205" applyNumberFormat="1" applyFont="1" applyFill="1" applyBorder="1"/>
    <xf numFmtId="0" fontId="32" fillId="0" borderId="4" xfId="19444" applyFont="1" applyBorder="1"/>
    <xf numFmtId="0" fontId="7" fillId="0" borderId="55" xfId="19444" applyFont="1" applyBorder="1"/>
    <xf numFmtId="0" fontId="0" fillId="0" borderId="50" xfId="0" applyBorder="1"/>
    <xf numFmtId="0" fontId="19" fillId="0" borderId="55" xfId="19444" applyFont="1" applyBorder="1"/>
    <xf numFmtId="0" fontId="29" fillId="0" borderId="50" xfId="0" applyFont="1" applyBorder="1"/>
    <xf numFmtId="168" fontId="7" fillId="0" borderId="0" xfId="19199" applyNumberFormat="1" applyFont="1" applyFill="1" applyBorder="1" applyAlignment="1">
      <alignment horizontal="right"/>
    </xf>
    <xf numFmtId="0" fontId="71" fillId="0" borderId="0" xfId="19444" applyFont="1" applyBorder="1"/>
    <xf numFmtId="0" fontId="32" fillId="0" borderId="4" xfId="10416" applyFont="1" applyFill="1" applyBorder="1"/>
    <xf numFmtId="0" fontId="32" fillId="0" borderId="0" xfId="10416" applyFont="1" applyFill="1" applyBorder="1"/>
    <xf numFmtId="167" fontId="7" fillId="0" borderId="5" xfId="10402" applyNumberFormat="1" applyFont="1" applyBorder="1"/>
    <xf numFmtId="0" fontId="14" fillId="0" borderId="55" xfId="19444" applyFont="1" applyBorder="1"/>
    <xf numFmtId="167" fontId="7" fillId="0" borderId="50" xfId="10402" applyNumberFormat="1" applyFont="1" applyBorder="1"/>
    <xf numFmtId="0" fontId="7" fillId="0" borderId="0" xfId="19444" applyFont="1" applyBorder="1" applyAlignment="1">
      <alignment wrapText="1"/>
    </xf>
    <xf numFmtId="0" fontId="67" fillId="0" borderId="0" xfId="19444" applyFont="1" applyFill="1" applyBorder="1"/>
    <xf numFmtId="0" fontId="7" fillId="0" borderId="55" xfId="19444" applyFont="1" applyFill="1" applyBorder="1"/>
    <xf numFmtId="0" fontId="7" fillId="0" borderId="50"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3" xfId="19444" applyFont="1" applyFill="1" applyBorder="1"/>
    <xf numFmtId="0" fontId="7" fillId="0" borderId="8" xfId="0" applyFont="1" applyFill="1" applyBorder="1"/>
    <xf numFmtId="0" fontId="20" fillId="0" borderId="0" xfId="19444" applyFont="1" applyBorder="1"/>
    <xf numFmtId="0" fontId="36"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6" fillId="0" borderId="0" xfId="19444" applyFont="1" applyBorder="1" applyAlignment="1">
      <alignment horizontal="left" vertical="top"/>
    </xf>
    <xf numFmtId="168" fontId="36" fillId="0" borderId="0" xfId="10402" applyNumberFormat="1" applyFont="1" applyBorder="1" applyAlignment="1">
      <alignment horizontal="right" vertical="top"/>
    </xf>
    <xf numFmtId="168" fontId="7" fillId="0" borderId="0" xfId="10402" applyNumberFormat="1" applyFont="1" applyBorder="1" applyAlignment="1">
      <alignment horizontal="righ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8" fillId="0" borderId="4" xfId="10380" applyFont="1" applyBorder="1"/>
    <xf numFmtId="0" fontId="28" fillId="0" borderId="0" xfId="10380" applyFont="1" applyBorder="1"/>
    <xf numFmtId="0" fontId="14" fillId="0" borderId="51" xfId="10380" applyFont="1" applyBorder="1" applyAlignment="1">
      <alignment horizontal="left" wrapText="1"/>
    </xf>
    <xf numFmtId="0" fontId="14" fillId="0" borderId="59" xfId="10380" applyFont="1" applyBorder="1" applyAlignment="1">
      <alignment wrapText="1"/>
    </xf>
    <xf numFmtId="0" fontId="30" fillId="0" borderId="55" xfId="10380" applyFont="1" applyBorder="1" applyAlignment="1">
      <alignment horizontal="left"/>
    </xf>
    <xf numFmtId="0" fontId="7" fillId="0" borderId="50" xfId="10380" applyFont="1" applyBorder="1"/>
    <xf numFmtId="0" fontId="29" fillId="0" borderId="5" xfId="10380" applyFont="1" applyBorder="1"/>
    <xf numFmtId="0" fontId="32" fillId="0" borderId="4" xfId="10380" applyFont="1" applyBorder="1" applyAlignment="1">
      <alignment horizontal="right" vertical="top"/>
    </xf>
    <xf numFmtId="0" fontId="32" fillId="0" borderId="0" xfId="10380" applyFont="1" applyBorder="1"/>
    <xf numFmtId="3" fontId="7" fillId="0" borderId="5" xfId="10380" applyNumberFormat="1" applyFont="1" applyBorder="1"/>
    <xf numFmtId="0" fontId="7" fillId="0" borderId="50"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4" fillId="0" borderId="10" xfId="0" applyFont="1" applyBorder="1"/>
    <xf numFmtId="0" fontId="0" fillId="0" borderId="54" xfId="0" applyBorder="1"/>
    <xf numFmtId="3" fontId="7" fillId="0" borderId="5" xfId="0" applyNumberFormat="1" applyFont="1" applyBorder="1" applyAlignment="1">
      <alignment horizontal="center"/>
    </xf>
    <xf numFmtId="0" fontId="73" fillId="0" borderId="6" xfId="0" applyFont="1" applyBorder="1"/>
    <xf numFmtId="0" fontId="73" fillId="0" borderId="7" xfId="0" applyFont="1" applyBorder="1"/>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50" xfId="0" applyNumberFormat="1" applyFont="1" applyBorder="1" applyAlignment="1">
      <alignment horizontal="right"/>
    </xf>
    <xf numFmtId="0" fontId="0" fillId="0" borderId="0" xfId="0"/>
    <xf numFmtId="0" fontId="0" fillId="0" borderId="0" xfId="0"/>
    <xf numFmtId="0" fontId="0" fillId="0" borderId="0" xfId="0" applyBorder="1"/>
    <xf numFmtId="0" fontId="7" fillId="0" borderId="6" xfId="10380" applyFont="1" applyFill="1" applyBorder="1" applyAlignment="1">
      <alignment vertical="top"/>
    </xf>
    <xf numFmtId="0" fontId="0" fillId="0" borderId="21" xfId="0" applyFill="1" applyBorder="1"/>
    <xf numFmtId="172" fontId="0" fillId="0" borderId="21" xfId="20490" applyNumberFormat="1" applyFont="1" applyFill="1" applyBorder="1"/>
    <xf numFmtId="0" fontId="14" fillId="0" borderId="50" xfId="0" applyFont="1" applyBorder="1" applyAlignment="1"/>
    <xf numFmtId="0" fontId="0" fillId="0" borderId="0" xfId="0" applyAlignment="1">
      <alignment horizontal="center"/>
    </xf>
    <xf numFmtId="3" fontId="0" fillId="0" borderId="7" xfId="0" applyNumberFormat="1" applyFill="1" applyBorder="1"/>
    <xf numFmtId="3" fontId="26" fillId="0" borderId="0" xfId="10401" applyNumberFormat="1" applyFill="1" applyBorder="1"/>
    <xf numFmtId="0" fontId="0" fillId="0" borderId="0" xfId="0" applyBorder="1"/>
    <xf numFmtId="0" fontId="0" fillId="0" borderId="5" xfId="0" applyBorder="1"/>
    <xf numFmtId="0" fontId="14" fillId="0" borderId="0" xfId="10380" applyFont="1" applyBorder="1" applyAlignment="1">
      <alignment wrapText="1"/>
    </xf>
    <xf numFmtId="1" fontId="0" fillId="0" borderId="25" xfId="0" applyNumberFormat="1"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81" fillId="0" borderId="4" xfId="19444" applyFont="1" applyBorder="1" applyAlignment="1">
      <alignment horizontal="justify" vertical="center" wrapText="1"/>
    </xf>
    <xf numFmtId="0" fontId="81"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75" fillId="0" borderId="23" xfId="0" applyNumberFormat="1" applyFont="1" applyBorder="1" applyAlignment="1">
      <alignment horizontal="right"/>
    </xf>
    <xf numFmtId="3" fontId="75" fillId="0" borderId="21"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3" fontId="0" fillId="0" borderId="23" xfId="0" applyNumberFormat="1" applyBorder="1"/>
    <xf numFmtId="3" fontId="0" fillId="0" borderId="21" xfId="0" applyNumberFormat="1" applyBorder="1"/>
    <xf numFmtId="0" fontId="7" fillId="0" borderId="55" xfId="24441" applyBorder="1"/>
    <xf numFmtId="0" fontId="7" fillId="0" borderId="19" xfId="24441" applyBorder="1"/>
    <xf numFmtId="168" fontId="7" fillId="0" borderId="19" xfId="10402" applyNumberFormat="1" applyFont="1" applyBorder="1" applyAlignment="1">
      <alignment horizontal="right"/>
    </xf>
    <xf numFmtId="3" fontId="0" fillId="0" borderId="20" xfId="0" applyNumberFormat="1" applyBorder="1"/>
    <xf numFmtId="3" fontId="0" fillId="0" borderId="50" xfId="0" applyNumberFormat="1" applyBorder="1"/>
    <xf numFmtId="3" fontId="0" fillId="0" borderId="24" xfId="0" applyNumberFormat="1" applyBorder="1"/>
    <xf numFmtId="3" fontId="0" fillId="0" borderId="22" xfId="0" applyNumberFormat="1" applyBorder="1"/>
    <xf numFmtId="0" fontId="26" fillId="0" borderId="23" xfId="10401" applyBorder="1"/>
    <xf numFmtId="0" fontId="26" fillId="0" borderId="13" xfId="10401" applyBorder="1"/>
    <xf numFmtId="0" fontId="26" fillId="0" borderId="24" xfId="10401" applyBorder="1"/>
    <xf numFmtId="0" fontId="7" fillId="0" borderId="0" xfId="19444" applyFont="1" applyFill="1" applyBorder="1" applyAlignment="1">
      <alignment wrapText="1"/>
    </xf>
    <xf numFmtId="0" fontId="14" fillId="0" borderId="13" xfId="10381" applyFont="1" applyBorder="1"/>
    <xf numFmtId="0" fontId="7" fillId="0" borderId="19" xfId="10381" applyBorder="1"/>
    <xf numFmtId="0" fontId="28"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30" fillId="0" borderId="21" xfId="10381" applyFont="1" applyBorder="1" applyAlignment="1">
      <alignment horizontal="left"/>
    </xf>
    <xf numFmtId="0" fontId="7" fillId="0" borderId="25" xfId="10381" applyFont="1" applyBorder="1" applyAlignment="1">
      <alignment wrapText="1"/>
    </xf>
    <xf numFmtId="0" fontId="32"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9" fillId="0" borderId="23" xfId="10380" applyFont="1" applyBorder="1"/>
    <xf numFmtId="0" fontId="29" fillId="0" borderId="13" xfId="10380" applyFont="1" applyBorder="1"/>
    <xf numFmtId="3" fontId="7" fillId="0" borderId="21" xfId="10380" applyNumberFormat="1" applyFont="1" applyBorder="1"/>
    <xf numFmtId="0" fontId="25" fillId="0" borderId="21" xfId="10380" applyFont="1" applyBorder="1"/>
    <xf numFmtId="0" fontId="7" fillId="0" borderId="21" xfId="10380" applyBorder="1"/>
    <xf numFmtId="0" fontId="7" fillId="0" borderId="20" xfId="10380" applyBorder="1"/>
    <xf numFmtId="0" fontId="29" fillId="0" borderId="63" xfId="10380" applyFont="1" applyBorder="1"/>
    <xf numFmtId="0" fontId="0" fillId="0" borderId="0" xfId="0"/>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3" fontId="7" fillId="0" borderId="19" xfId="19444" applyNumberFormat="1" applyFont="1" applyFill="1" applyBorder="1" applyAlignment="1">
      <alignment horizontal="center"/>
    </xf>
    <xf numFmtId="3" fontId="7" fillId="0" borderId="50"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14" fillId="0" borderId="15" xfId="19444" applyFont="1" applyFill="1" applyBorder="1" applyAlignment="1">
      <alignment horizontal="center"/>
    </xf>
    <xf numFmtId="0" fontId="14" fillId="0" borderId="53" xfId="19444" applyFont="1" applyFill="1" applyBorder="1" applyAlignment="1">
      <alignment horizontal="center"/>
    </xf>
    <xf numFmtId="0" fontId="14" fillId="0" borderId="16" xfId="19444" applyFont="1" applyFill="1" applyBorder="1" applyAlignment="1">
      <alignment horizontal="center"/>
    </xf>
    <xf numFmtId="0" fontId="14" fillId="0" borderId="54" xfId="19444" applyFont="1" applyFill="1" applyBorder="1" applyAlignment="1">
      <alignment horizontal="center"/>
    </xf>
    <xf numFmtId="0" fontId="14" fillId="0" borderId="56" xfId="10380" applyFont="1" applyFill="1" applyBorder="1" applyAlignment="1">
      <alignment horizontal="center"/>
    </xf>
    <xf numFmtId="0" fontId="14" fillId="0" borderId="57" xfId="10380" applyFont="1" applyFill="1" applyBorder="1" applyAlignment="1">
      <alignment horizontal="center"/>
    </xf>
    <xf numFmtId="0" fontId="14" fillId="0" borderId="40" xfId="10380"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5" xfId="10380" applyFont="1" applyFill="1" applyBorder="1" applyAlignment="1">
      <alignment horizontal="center"/>
    </xf>
    <xf numFmtId="0" fontId="14" fillId="0" borderId="53"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4" xfId="10380" applyFont="1" applyBorder="1" applyAlignment="1">
      <alignment horizontal="center"/>
    </xf>
    <xf numFmtId="0" fontId="27" fillId="0" borderId="9" xfId="19444" applyFont="1" applyBorder="1" applyAlignment="1">
      <alignment horizontal="center"/>
    </xf>
    <xf numFmtId="0" fontId="27"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4" xfId="0" applyFont="1" applyBorder="1" applyAlignment="1">
      <alignment horizontal="center"/>
    </xf>
    <xf numFmtId="0" fontId="14" fillId="0" borderId="15" xfId="0" applyFont="1" applyFill="1" applyBorder="1" applyAlignment="1">
      <alignment horizontal="center"/>
    </xf>
    <xf numFmtId="0" fontId="14" fillId="0" borderId="53"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50" xfId="0" applyFont="1" applyBorder="1" applyAlignment="1">
      <alignment horizontal="center"/>
    </xf>
    <xf numFmtId="0" fontId="32" fillId="0" borderId="13" xfId="10383" applyFont="1" applyBorder="1" applyAlignment="1">
      <alignment vertical="center" wrapText="1"/>
    </xf>
    <xf numFmtId="0" fontId="32" fillId="0" borderId="0" xfId="10383" applyFont="1" applyBorder="1" applyAlignment="1">
      <alignment vertical="center" wrapText="1"/>
    </xf>
    <xf numFmtId="0" fontId="32" fillId="0" borderId="13" xfId="10383" applyFont="1" applyBorder="1" applyAlignment="1">
      <alignment vertical="center"/>
    </xf>
    <xf numFmtId="0" fontId="32" fillId="0" borderId="0" xfId="10383" applyFont="1" applyBorder="1" applyAlignment="1">
      <alignment vertical="center"/>
    </xf>
    <xf numFmtId="0" fontId="32"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53"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50" xfId="10383" applyFont="1" applyBorder="1" applyAlignment="1">
      <alignment horizontal="center"/>
    </xf>
    <xf numFmtId="0" fontId="74" fillId="0" borderId="9" xfId="0" applyFont="1" applyBorder="1" applyAlignment="1">
      <alignment horizontal="center"/>
    </xf>
    <xf numFmtId="0" fontId="74" fillId="0" borderId="10" xfId="0" applyFont="1" applyBorder="1" applyAlignment="1">
      <alignment horizontal="center"/>
    </xf>
    <xf numFmtId="0" fontId="74" fillId="0" borderId="11" xfId="0" applyFont="1" applyBorder="1" applyAlignment="1">
      <alignment horizontal="center"/>
    </xf>
    <xf numFmtId="0" fontId="0" fillId="0" borderId="0" xfId="0" applyBorder="1"/>
    <xf numFmtId="0" fontId="0" fillId="0" borderId="5" xfId="0" applyBorder="1"/>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4" fillId="0" borderId="1" xfId="0" applyFont="1" applyBorder="1" applyAlignment="1">
      <alignment horizontal="center"/>
    </xf>
    <xf numFmtId="0" fontId="74" fillId="0" borderId="2" xfId="0" applyFont="1" applyBorder="1" applyAlignment="1">
      <alignment horizontal="center"/>
    </xf>
    <xf numFmtId="0" fontId="74" fillId="0" borderId="3" xfId="0" applyFont="1" applyBorder="1" applyAlignment="1">
      <alignment horizontal="center"/>
    </xf>
    <xf numFmtId="0" fontId="74" fillId="0" borderId="6" xfId="0" applyFont="1" applyBorder="1" applyAlignment="1">
      <alignment horizontal="center"/>
    </xf>
    <xf numFmtId="0" fontId="74" fillId="0" borderId="7" xfId="0" applyFont="1" applyBorder="1" applyAlignment="1">
      <alignment horizontal="center"/>
    </xf>
    <xf numFmtId="0" fontId="74" fillId="0" borderId="8" xfId="0" applyFont="1" applyBorder="1" applyAlignment="1">
      <alignment horizontal="center"/>
    </xf>
    <xf numFmtId="0" fontId="32" fillId="0" borderId="41" xfId="0" applyFont="1" applyFill="1" applyBorder="1" applyAlignment="1">
      <alignment wrapText="1"/>
    </xf>
    <xf numFmtId="0" fontId="0" fillId="0" borderId="42" xfId="0" applyFill="1" applyBorder="1" applyAlignment="1">
      <alignment wrapText="1"/>
    </xf>
    <xf numFmtId="0" fontId="14" fillId="0" borderId="50" xfId="0" applyFont="1" applyFill="1" applyBorder="1" applyAlignment="1">
      <alignment horizontal="center"/>
    </xf>
    <xf numFmtId="0" fontId="74" fillId="0" borderId="9" xfId="0" applyFont="1" applyFill="1" applyBorder="1" applyAlignment="1">
      <alignment horizontal="center"/>
    </xf>
    <xf numFmtId="0" fontId="74" fillId="0" borderId="10" xfId="0" applyFont="1" applyFill="1" applyBorder="1" applyAlignment="1">
      <alignment horizontal="center"/>
    </xf>
    <xf numFmtId="0" fontId="74" fillId="0" borderId="11" xfId="0" applyFont="1" applyFill="1" applyBorder="1" applyAlignment="1">
      <alignment horizontal="center"/>
    </xf>
    <xf numFmtId="0" fontId="74" fillId="0" borderId="9" xfId="19444" applyFont="1" applyBorder="1" applyAlignment="1">
      <alignment horizontal="center"/>
    </xf>
    <xf numFmtId="0" fontId="74" fillId="0" borderId="10" xfId="19444" applyFont="1" applyBorder="1" applyAlignment="1">
      <alignment horizontal="center"/>
    </xf>
    <xf numFmtId="0" fontId="74" fillId="0" borderId="11" xfId="19444" applyFont="1" applyBorder="1" applyAlignment="1">
      <alignment horizontal="center"/>
    </xf>
    <xf numFmtId="0" fontId="14" fillId="0" borderId="46" xfId="0" applyFont="1" applyBorder="1" applyAlignment="1">
      <alignment vertical="center" wrapText="1"/>
    </xf>
    <xf numFmtId="0" fontId="14" fillId="0" borderId="48" xfId="0" applyFont="1" applyBorder="1" applyAlignment="1">
      <alignment vertical="center" wrapText="1"/>
    </xf>
    <xf numFmtId="0" fontId="14" fillId="0" borderId="47" xfId="0" applyFont="1" applyBorder="1" applyAlignment="1">
      <alignment vertical="center" wrapText="1"/>
    </xf>
    <xf numFmtId="0" fontId="14" fillId="0" borderId="13" xfId="0" applyFont="1" applyBorder="1" applyAlignment="1">
      <alignment vertical="center" wrapText="1"/>
    </xf>
    <xf numFmtId="0" fontId="14" fillId="0" borderId="0" xfId="0" applyFont="1" applyBorder="1" applyAlignment="1">
      <alignment vertical="center" wrapText="1"/>
    </xf>
    <xf numFmtId="0" fontId="14" fillId="0" borderId="19" xfId="0" applyFont="1" applyBorder="1" applyAlignment="1">
      <alignment vertical="center" wrapText="1"/>
    </xf>
    <xf numFmtId="0" fontId="14" fillId="0" borderId="65" xfId="0" applyFont="1" applyBorder="1" applyAlignment="1">
      <alignment horizontal="left" vertical="center"/>
    </xf>
    <xf numFmtId="0" fontId="14" fillId="0" borderId="66" xfId="0" applyFont="1" applyBorder="1" applyAlignment="1">
      <alignment horizontal="left" vertical="center"/>
    </xf>
    <xf numFmtId="0" fontId="14" fillId="0" borderId="67" xfId="0" applyFont="1" applyBorder="1" applyAlignment="1">
      <alignment horizontal="left" vertical="center"/>
    </xf>
    <xf numFmtId="0" fontId="14" fillId="0" borderId="19" xfId="0" applyFont="1" applyBorder="1" applyAlignment="1">
      <alignment horizontal="center" wrapText="1"/>
    </xf>
    <xf numFmtId="0" fontId="83" fillId="0" borderId="9" xfId="0" applyFont="1" applyBorder="1" applyAlignment="1">
      <alignment horizontal="center"/>
    </xf>
    <xf numFmtId="0" fontId="83" fillId="0" borderId="10" xfId="0" applyFont="1" applyBorder="1" applyAlignment="1">
      <alignment horizontal="center"/>
    </xf>
    <xf numFmtId="0" fontId="83" fillId="0" borderId="11" xfId="0" applyFont="1" applyBorder="1" applyAlignment="1">
      <alignment horizontal="center"/>
    </xf>
    <xf numFmtId="0" fontId="14" fillId="0" borderId="0" xfId="0" applyFont="1" applyBorder="1" applyAlignment="1">
      <alignment horizontal="center"/>
    </xf>
    <xf numFmtId="0" fontId="14" fillId="0" borderId="21" xfId="0" applyFont="1" applyBorder="1" applyAlignment="1">
      <alignment horizontal="center"/>
    </xf>
    <xf numFmtId="0" fontId="14" fillId="0" borderId="5" xfId="0" applyFont="1" applyBorder="1" applyAlignment="1">
      <alignment horizontal="center"/>
    </xf>
    <xf numFmtId="0" fontId="74" fillId="0" borderId="9" xfId="10401" applyFont="1" applyBorder="1" applyAlignment="1">
      <alignment horizontal="center"/>
    </xf>
    <xf numFmtId="0" fontId="74" fillId="0" borderId="10" xfId="10401" applyFont="1" applyBorder="1" applyAlignment="1">
      <alignment horizontal="center"/>
    </xf>
    <xf numFmtId="0" fontId="74" fillId="0" borderId="11" xfId="10401" applyFont="1" applyBorder="1" applyAlignment="1">
      <alignment horizontal="center"/>
    </xf>
    <xf numFmtId="0" fontId="14" fillId="0" borderId="41" xfId="10401" applyFont="1" applyBorder="1" applyAlignment="1">
      <alignment horizontal="center"/>
    </xf>
    <xf numFmtId="0" fontId="14" fillId="0" borderId="12" xfId="10401" applyFont="1" applyBorder="1" applyAlignment="1">
      <alignment horizontal="center"/>
    </xf>
    <xf numFmtId="0" fontId="14" fillId="0" borderId="42" xfId="10401" applyFont="1" applyBorder="1" applyAlignment="1">
      <alignment horizontal="center"/>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50" xfId="19444"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68" xfId="10380" applyFont="1" applyFill="1" applyBorder="1" applyAlignment="1">
      <alignment horizontal="center"/>
    </xf>
    <xf numFmtId="0" fontId="14" fillId="0" borderId="61" xfId="10380" applyFont="1" applyBorder="1" applyAlignment="1">
      <alignment horizontal="center"/>
    </xf>
    <xf numFmtId="0" fontId="14" fillId="0" borderId="60" xfId="10380" applyFont="1" applyBorder="1" applyAlignment="1">
      <alignment horizontal="center"/>
    </xf>
    <xf numFmtId="0" fontId="14" fillId="0" borderId="62"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4" fillId="0" borderId="9" xfId="10380" applyFont="1" applyFill="1" applyBorder="1" applyAlignment="1">
      <alignment horizontal="center"/>
    </xf>
    <xf numFmtId="0" fontId="74" fillId="0" borderId="10" xfId="10380" applyFont="1" applyFill="1" applyBorder="1" applyAlignment="1">
      <alignment horizontal="center"/>
    </xf>
    <xf numFmtId="0" fontId="74" fillId="0" borderId="11" xfId="10380" applyFont="1" applyFill="1" applyBorder="1" applyAlignment="1">
      <alignment horizontal="center"/>
    </xf>
    <xf numFmtId="0" fontId="0" fillId="28" borderId="0" xfId="0" applyFill="1"/>
    <xf numFmtId="0" fontId="15" fillId="28" borderId="0" xfId="0" applyFont="1" applyFill="1"/>
    <xf numFmtId="0" fontId="16" fillId="28" borderId="0" xfId="0" applyFont="1" applyFill="1" applyAlignment="1">
      <alignment horizontal="right"/>
    </xf>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14" fillId="28" borderId="0" xfId="0" applyFont="1" applyFill="1" applyAlignment="1">
      <alignment vertical="center"/>
    </xf>
    <xf numFmtId="0" fontId="16" fillId="28" borderId="0" xfId="0" applyFont="1" applyFill="1" applyAlignment="1">
      <alignment vertical="center"/>
    </xf>
    <xf numFmtId="0" fontId="0" fillId="28" borderId="1" xfId="0" applyFill="1" applyBorder="1"/>
    <xf numFmtId="0" fontId="69" fillId="28" borderId="2" xfId="0" applyFont="1" applyFill="1" applyBorder="1"/>
    <xf numFmtId="0" fontId="0" fillId="28" borderId="3" xfId="0" applyFill="1" applyBorder="1"/>
    <xf numFmtId="0" fontId="0" fillId="28" borderId="4" xfId="0" applyFill="1" applyBorder="1"/>
    <xf numFmtId="0" fontId="69" fillId="28" borderId="0" xfId="0" applyFont="1" applyFill="1" applyBorder="1"/>
    <xf numFmtId="0" fontId="0" fillId="28" borderId="5" xfId="0" applyFill="1" applyBorder="1"/>
    <xf numFmtId="0" fontId="69" fillId="28" borderId="4" xfId="0" applyFont="1" applyFill="1" applyBorder="1"/>
    <xf numFmtId="0" fontId="69" fillId="28" borderId="5" xfId="0" applyFont="1" applyFill="1" applyBorder="1"/>
    <xf numFmtId="0" fontId="0" fillId="28" borderId="6" xfId="0" applyFill="1" applyBorder="1"/>
    <xf numFmtId="0" fontId="69" fillId="28" borderId="7" xfId="0" applyFont="1" applyFill="1" applyBorder="1"/>
    <xf numFmtId="0" fontId="0" fillId="28" borderId="8" xfId="0" applyFill="1" applyBorder="1"/>
    <xf numFmtId="0" fontId="7" fillId="28" borderId="0" xfId="0" applyFont="1" applyFill="1" applyBorder="1"/>
    <xf numFmtId="0" fontId="69" fillId="28" borderId="0" xfId="10400" applyFont="1" applyFill="1" applyBorder="1"/>
    <xf numFmtId="0" fontId="0" fillId="28" borderId="0" xfId="0" applyFill="1" applyBorder="1"/>
    <xf numFmtId="0" fontId="80" fillId="28" borderId="0" xfId="10400" applyFont="1" applyFill="1"/>
    <xf numFmtId="0" fontId="7" fillId="28" borderId="0" xfId="0" applyFont="1" applyFill="1"/>
  </cellXfs>
  <cellStyles count="28374">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xfId="28373" builtinId="5"/>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3FC"/>
      <color rgb="FFC3D4F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heetViews>
  <sheetFormatPr defaultColWidth="8.7109375" defaultRowHeight="12.75"/>
  <cols>
    <col min="1" max="1" width="2.28515625" style="1080" customWidth="1"/>
    <col min="2" max="2" width="50.28515625" style="1080" customWidth="1"/>
    <col min="3" max="3" width="26.140625" style="1080" customWidth="1"/>
    <col min="4" max="4" width="5" style="1080" customWidth="1"/>
    <col min="5" max="5" width="82.42578125" style="1080" customWidth="1"/>
    <col min="6" max="16384" width="8.7109375" style="1080"/>
  </cols>
  <sheetData>
    <row r="1" spans="2:5" s="1080" customFormat="1" ht="18" customHeight="1"/>
    <row r="2" spans="2:5" s="1080" customFormat="1" ht="14.1" customHeight="1">
      <c r="B2" s="1081" t="s">
        <v>514</v>
      </c>
    </row>
    <row r="3" spans="2:5" s="1080" customFormat="1" ht="14.1" customHeight="1">
      <c r="B3" s="1080" t="s">
        <v>404</v>
      </c>
    </row>
    <row r="4" spans="2:5" s="1080" customFormat="1" ht="14.1" customHeight="1">
      <c r="B4" s="1080" t="s">
        <v>403</v>
      </c>
    </row>
    <row r="5" spans="2:5" s="1080" customFormat="1" ht="14.1" customHeight="1">
      <c r="B5" s="1080" t="s">
        <v>412</v>
      </c>
      <c r="E5" s="1082" t="s">
        <v>944</v>
      </c>
    </row>
    <row r="6" spans="2:5" s="1080" customFormat="1" ht="14.1" customHeight="1" thickBot="1"/>
    <row r="7" spans="2:5" s="1080" customFormat="1" ht="18.75" customHeight="1" thickBot="1">
      <c r="B7" s="1083" t="s">
        <v>930</v>
      </c>
      <c r="C7" s="1084"/>
      <c r="D7" s="1084"/>
      <c r="E7" s="1085"/>
    </row>
    <row r="8" spans="2:5" s="1080" customFormat="1" ht="13.5" customHeight="1">
      <c r="B8" s="1080" t="s">
        <v>360</v>
      </c>
    </row>
    <row r="9" spans="2:5" s="1080" customFormat="1" ht="18" customHeight="1">
      <c r="B9" s="1086" t="s">
        <v>131</v>
      </c>
    </row>
    <row r="10" spans="2:5" s="1080" customFormat="1" ht="13.5" customHeight="1">
      <c r="B10" s="1087" t="s">
        <v>442</v>
      </c>
    </row>
    <row r="11" spans="2:5" s="1080" customFormat="1" ht="12.75" customHeight="1" thickBot="1"/>
    <row r="12" spans="2:5" s="1080" customFormat="1" ht="13.5" customHeight="1">
      <c r="B12" s="1088" t="s">
        <v>0</v>
      </c>
      <c r="C12" s="1089"/>
      <c r="D12" s="1089"/>
      <c r="E12" s="1090" t="s">
        <v>511</v>
      </c>
    </row>
    <row r="13" spans="2:5" s="1080" customFormat="1" ht="13.5" customHeight="1">
      <c r="B13" s="1091" t="s">
        <v>41</v>
      </c>
      <c r="C13" s="1092"/>
      <c r="D13" s="1092"/>
      <c r="E13" s="1093" t="s">
        <v>435</v>
      </c>
    </row>
    <row r="14" spans="2:5" s="1080" customFormat="1" ht="11.25" customHeight="1">
      <c r="B14" s="1094" t="s">
        <v>82</v>
      </c>
      <c r="C14" s="1092"/>
      <c r="D14" s="1092"/>
      <c r="E14" s="1095" t="s">
        <v>241</v>
      </c>
    </row>
    <row r="15" spans="2:5" s="1080" customFormat="1" ht="11.25" customHeight="1">
      <c r="B15" s="1094" t="s">
        <v>244</v>
      </c>
      <c r="C15" s="1092"/>
      <c r="D15" s="1092"/>
      <c r="E15" s="1095" t="s">
        <v>133</v>
      </c>
    </row>
    <row r="16" spans="2:5" s="1080" customFormat="1" ht="11.25" customHeight="1">
      <c r="B16" s="1094" t="s">
        <v>882</v>
      </c>
      <c r="C16" s="1092"/>
      <c r="D16" s="1092"/>
      <c r="E16" s="1095" t="s">
        <v>40</v>
      </c>
    </row>
    <row r="17" spans="2:5" s="1080" customFormat="1" ht="11.25" customHeight="1">
      <c r="B17" s="1094" t="s">
        <v>216</v>
      </c>
      <c r="C17" s="1092"/>
      <c r="D17" s="1092"/>
      <c r="E17" s="1095" t="s">
        <v>283</v>
      </c>
    </row>
    <row r="18" spans="2:5" s="1080" customFormat="1">
      <c r="B18" s="1094" t="s">
        <v>240</v>
      </c>
      <c r="C18" s="1092"/>
      <c r="D18" s="1092"/>
      <c r="E18" s="1095" t="s">
        <v>148</v>
      </c>
    </row>
    <row r="19" spans="2:5" s="1080" customFormat="1">
      <c r="B19" s="1094" t="s">
        <v>48</v>
      </c>
      <c r="C19" s="1092"/>
      <c r="D19" s="1092"/>
      <c r="E19" s="1095" t="s">
        <v>79</v>
      </c>
    </row>
    <row r="20" spans="2:5" s="1080" customFormat="1">
      <c r="B20" s="1094" t="s">
        <v>276</v>
      </c>
      <c r="C20" s="1092"/>
      <c r="D20" s="1092"/>
      <c r="E20" s="1095" t="s">
        <v>132</v>
      </c>
    </row>
    <row r="21" spans="2:5" s="1080" customFormat="1">
      <c r="B21" s="1094" t="s">
        <v>356</v>
      </c>
      <c r="C21" s="1092"/>
      <c r="D21" s="1092"/>
      <c r="E21" s="1095" t="s">
        <v>238</v>
      </c>
    </row>
    <row r="22" spans="2:5" s="1080" customFormat="1">
      <c r="B22" s="1094" t="s">
        <v>227</v>
      </c>
      <c r="C22" s="1092"/>
      <c r="D22" s="1092"/>
      <c r="E22" s="1095" t="s">
        <v>876</v>
      </c>
    </row>
    <row r="23" spans="2:5" s="1080" customFormat="1">
      <c r="B23" s="1094" t="s">
        <v>68</v>
      </c>
      <c r="C23" s="1092"/>
      <c r="D23" s="1092"/>
      <c r="E23" s="1095" t="s">
        <v>232</v>
      </c>
    </row>
    <row r="24" spans="2:5" s="1080" customFormat="1">
      <c r="B24" s="1094" t="s">
        <v>217</v>
      </c>
      <c r="C24" s="1092"/>
      <c r="D24" s="1092"/>
      <c r="E24" s="1095" t="s">
        <v>255</v>
      </c>
    </row>
    <row r="25" spans="2:5" s="1080" customFormat="1">
      <c r="B25" s="1094" t="s">
        <v>135</v>
      </c>
      <c r="C25" s="1092"/>
      <c r="D25" s="1092"/>
      <c r="E25" s="1095" t="s">
        <v>251</v>
      </c>
    </row>
    <row r="26" spans="2:5" s="1080" customFormat="1">
      <c r="B26" s="1094" t="s">
        <v>253</v>
      </c>
      <c r="C26" s="1092"/>
      <c r="D26" s="1092"/>
      <c r="E26" s="1095" t="s">
        <v>879</v>
      </c>
    </row>
    <row r="27" spans="2:5" s="1080" customFormat="1">
      <c r="B27" s="1094" t="s">
        <v>140</v>
      </c>
      <c r="C27" s="1092"/>
      <c r="D27" s="1092"/>
      <c r="E27" s="1095"/>
    </row>
    <row r="28" spans="2:5" s="1080" customFormat="1" ht="13.5" thickBot="1">
      <c r="B28" s="1096" t="s">
        <v>331</v>
      </c>
      <c r="C28" s="1097"/>
      <c r="D28" s="1097"/>
      <c r="E28" s="1098"/>
    </row>
    <row r="29" spans="2:5" s="1080" customFormat="1">
      <c r="C29" s="1099"/>
      <c r="D29" s="1099"/>
      <c r="E29" s="1100"/>
    </row>
    <row r="30" spans="2:5" s="1080" customFormat="1">
      <c r="B30" s="1101"/>
      <c r="C30" s="1101"/>
      <c r="D30" s="1101"/>
      <c r="E30" s="1101"/>
    </row>
    <row r="32" spans="2:5" s="1080" customFormat="1" ht="15.75">
      <c r="B32" s="1081" t="s">
        <v>880</v>
      </c>
    </row>
    <row r="33" spans="2:2" s="1080" customFormat="1">
      <c r="B33" s="1102" t="s">
        <v>881</v>
      </c>
    </row>
    <row r="37" spans="2:2" s="1080" customFormat="1">
      <c r="B37" s="1103"/>
    </row>
    <row r="38" spans="2:2" s="1080" customFormat="1">
      <c r="B38" s="1103"/>
    </row>
  </sheetData>
  <customSheetViews>
    <customSheetView guid="{F165901F-2ED3-463B-B2D8-F03C10664774}" scale="90">
      <selection activeCell="F11" sqref="F11"/>
      <pageMargins left="0.75" right="0.75" top="1" bottom="1" header="0" footer="0"/>
      <pageSetup paperSize="9" orientation="portrait" r:id="rId1"/>
      <headerFooter alignWithMargins="0"/>
    </customSheetView>
    <customSheetView guid="{4815BE6A-DAE3-4DF6-B77E-1B568730B529}" scale="90">
      <selection activeCell="B20" sqref="B20"/>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AMU indenf.FKB'!A1" display="AMU-uddannelser, EVE-finansieret (inden for fælles kompetencebeskriv. ex. moms)"/>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 72.03 ÅU udenf.FBK'!A1" display="Åben Uddannelse EVE - Finansieret (uden for fælles kompetencebeskrivelse - ex. moms)"/>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E18" sqref="E18"/>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41" t="s">
        <v>931</v>
      </c>
      <c r="B1" s="942"/>
      <c r="C1" s="10"/>
      <c r="D1" s="447"/>
      <c r="E1" s="11" t="s">
        <v>80</v>
      </c>
    </row>
    <row r="2" spans="1:256" ht="12.75" customHeight="1">
      <c r="A2" s="940"/>
      <c r="B2" s="940"/>
      <c r="C2" s="940"/>
      <c r="D2" s="940"/>
    </row>
    <row r="3" spans="1:256" ht="13.5" thickBot="1">
      <c r="A3" s="940"/>
      <c r="B3" s="940"/>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940"/>
      <c r="AJ3" s="940"/>
      <c r="AK3" s="940"/>
      <c r="AL3" s="940"/>
      <c r="AM3" s="940"/>
      <c r="AN3" s="940"/>
      <c r="AO3" s="940"/>
      <c r="AP3" s="940"/>
      <c r="AQ3" s="940"/>
      <c r="AR3" s="940"/>
      <c r="AS3" s="940"/>
      <c r="AT3" s="940"/>
      <c r="AU3" s="940"/>
      <c r="AV3" s="940"/>
      <c r="AW3" s="940"/>
      <c r="AX3" s="940"/>
      <c r="AY3" s="940"/>
      <c r="AZ3" s="940"/>
      <c r="BA3" s="940"/>
      <c r="BB3" s="940"/>
      <c r="BC3" s="940"/>
      <c r="BD3" s="940"/>
      <c r="BE3" s="940"/>
      <c r="BF3" s="940"/>
      <c r="BG3" s="940"/>
      <c r="BH3" s="940"/>
      <c r="BI3" s="940"/>
      <c r="BJ3" s="940"/>
      <c r="BK3" s="940"/>
      <c r="BL3" s="940"/>
      <c r="BM3" s="940"/>
      <c r="BN3" s="940"/>
      <c r="BO3" s="940"/>
      <c r="BP3" s="940"/>
      <c r="BQ3" s="940"/>
      <c r="BR3" s="940"/>
      <c r="BS3" s="940"/>
      <c r="BT3" s="940"/>
      <c r="BU3" s="940"/>
      <c r="BV3" s="940"/>
      <c r="BW3" s="940"/>
      <c r="BX3" s="940"/>
      <c r="BY3" s="940"/>
      <c r="BZ3" s="940"/>
      <c r="CA3" s="940"/>
      <c r="CB3" s="940"/>
      <c r="CC3" s="940"/>
      <c r="CD3" s="940"/>
      <c r="CE3" s="940"/>
      <c r="CF3" s="940"/>
      <c r="CG3" s="940"/>
      <c r="CH3" s="940"/>
      <c r="CI3" s="940"/>
      <c r="CJ3" s="940"/>
      <c r="CK3" s="940"/>
      <c r="CL3" s="940"/>
      <c r="CM3" s="940"/>
      <c r="CN3" s="940"/>
      <c r="CO3" s="940"/>
      <c r="CP3" s="940"/>
      <c r="CQ3" s="940"/>
      <c r="CR3" s="940"/>
      <c r="CS3" s="940"/>
      <c r="CT3" s="940"/>
      <c r="CU3" s="940"/>
      <c r="CV3" s="940"/>
      <c r="CW3" s="940"/>
      <c r="CX3" s="940"/>
      <c r="CY3" s="940"/>
      <c r="CZ3" s="940"/>
      <c r="DA3" s="940"/>
      <c r="DB3" s="940"/>
      <c r="DC3" s="940"/>
      <c r="DD3" s="940"/>
      <c r="DE3" s="940"/>
      <c r="DF3" s="940"/>
      <c r="DG3" s="940"/>
      <c r="DH3" s="940"/>
      <c r="DI3" s="940"/>
      <c r="DJ3" s="940"/>
      <c r="DK3" s="940"/>
      <c r="DL3" s="940"/>
      <c r="DM3" s="940"/>
      <c r="DN3" s="940"/>
      <c r="DO3" s="940"/>
      <c r="DP3" s="940"/>
      <c r="DQ3" s="940"/>
      <c r="DR3" s="940"/>
      <c r="DS3" s="940"/>
      <c r="DT3" s="940"/>
      <c r="DU3" s="940"/>
      <c r="DV3" s="940"/>
      <c r="DW3" s="940"/>
      <c r="DX3" s="940"/>
      <c r="DY3" s="940"/>
      <c r="DZ3" s="940"/>
      <c r="EA3" s="940"/>
      <c r="EB3" s="940"/>
      <c r="EC3" s="940"/>
      <c r="ED3" s="940"/>
      <c r="EE3" s="940"/>
      <c r="EF3" s="940"/>
      <c r="EG3" s="940"/>
      <c r="EH3" s="940"/>
      <c r="EI3" s="940"/>
      <c r="EJ3" s="940"/>
      <c r="EK3" s="940"/>
      <c r="EL3" s="940"/>
      <c r="EM3" s="940"/>
      <c r="EN3" s="940"/>
      <c r="EO3" s="940"/>
      <c r="EP3" s="940"/>
      <c r="EQ3" s="940"/>
      <c r="ER3" s="940"/>
      <c r="ES3" s="940"/>
      <c r="ET3" s="940"/>
      <c r="EU3" s="940"/>
      <c r="EV3" s="940"/>
      <c r="EW3" s="940"/>
      <c r="EX3" s="940"/>
      <c r="EY3" s="940"/>
      <c r="EZ3" s="940"/>
      <c r="FA3" s="940"/>
      <c r="FB3" s="940"/>
      <c r="FC3" s="940"/>
      <c r="FD3" s="940"/>
      <c r="FE3" s="940"/>
      <c r="FF3" s="940"/>
      <c r="FG3" s="940"/>
      <c r="FH3" s="940"/>
      <c r="FI3" s="940"/>
      <c r="FJ3" s="940"/>
      <c r="FK3" s="940"/>
      <c r="FL3" s="940"/>
      <c r="FM3" s="940"/>
      <c r="FN3" s="940"/>
      <c r="FO3" s="940"/>
      <c r="FP3" s="940"/>
      <c r="FQ3" s="940"/>
      <c r="FR3" s="940"/>
      <c r="FS3" s="940"/>
      <c r="FT3" s="940"/>
      <c r="FU3" s="940"/>
      <c r="FV3" s="940"/>
      <c r="FW3" s="940"/>
      <c r="FX3" s="940"/>
      <c r="FY3" s="940"/>
      <c r="FZ3" s="940"/>
      <c r="GA3" s="940"/>
      <c r="GB3" s="940"/>
      <c r="GC3" s="940"/>
      <c r="GD3" s="940"/>
      <c r="GE3" s="940"/>
      <c r="GF3" s="940"/>
      <c r="GG3" s="940"/>
      <c r="GH3" s="940"/>
      <c r="GI3" s="940"/>
      <c r="GJ3" s="940"/>
      <c r="GK3" s="940"/>
      <c r="GL3" s="940"/>
      <c r="GM3" s="940"/>
      <c r="GN3" s="940"/>
      <c r="GO3" s="940"/>
      <c r="GP3" s="940"/>
      <c r="GQ3" s="940"/>
      <c r="GR3" s="940"/>
      <c r="GS3" s="940"/>
      <c r="GT3" s="940"/>
      <c r="GU3" s="940"/>
      <c r="GV3" s="940"/>
      <c r="GW3" s="940"/>
      <c r="GX3" s="940"/>
      <c r="GY3" s="940"/>
      <c r="GZ3" s="940"/>
      <c r="HA3" s="940"/>
      <c r="HB3" s="940"/>
      <c r="HC3" s="940"/>
      <c r="HD3" s="940"/>
      <c r="HE3" s="940"/>
      <c r="HF3" s="940"/>
      <c r="HG3" s="940"/>
      <c r="HH3" s="940"/>
      <c r="HI3" s="940"/>
      <c r="HJ3" s="940"/>
      <c r="HK3" s="940"/>
      <c r="HL3" s="940"/>
      <c r="HM3" s="940"/>
      <c r="HN3" s="940"/>
      <c r="HO3" s="940"/>
      <c r="HP3" s="940"/>
      <c r="HQ3" s="940"/>
      <c r="HR3" s="940"/>
      <c r="HS3" s="940"/>
      <c r="HT3" s="940"/>
      <c r="HU3" s="940"/>
      <c r="HV3" s="940"/>
      <c r="HW3" s="940"/>
      <c r="HX3" s="940"/>
      <c r="HY3" s="940"/>
      <c r="HZ3" s="940"/>
      <c r="IA3" s="940"/>
      <c r="IB3" s="940"/>
      <c r="IC3" s="940"/>
      <c r="ID3" s="940"/>
      <c r="IE3" s="940"/>
      <c r="IF3" s="940"/>
      <c r="IG3" s="940"/>
      <c r="IH3" s="940"/>
      <c r="II3" s="940"/>
      <c r="IJ3" s="940"/>
      <c r="IK3" s="940"/>
      <c r="IL3" s="940"/>
      <c r="IM3" s="940"/>
      <c r="IN3" s="940"/>
      <c r="IO3" s="940"/>
      <c r="IP3" s="940"/>
      <c r="IQ3" s="940"/>
      <c r="IR3" s="940"/>
      <c r="IS3" s="940"/>
      <c r="IT3" s="940"/>
      <c r="IU3" s="940"/>
      <c r="IV3" s="940"/>
    </row>
    <row r="4" spans="1:256" ht="13.5" thickBot="1">
      <c r="A4" s="943" t="s">
        <v>337</v>
      </c>
      <c r="B4" s="944"/>
      <c r="C4" s="944"/>
      <c r="D4" s="945"/>
    </row>
    <row r="5" spans="1:256">
      <c r="A5" s="17" t="s">
        <v>277</v>
      </c>
      <c r="B5" s="253" t="s">
        <v>61</v>
      </c>
      <c r="C5" s="253"/>
      <c r="D5" s="24"/>
    </row>
    <row r="6" spans="1:256">
      <c r="A6" s="17"/>
      <c r="B6" s="253"/>
      <c r="C6" s="253"/>
      <c r="D6" s="24"/>
    </row>
    <row r="7" spans="1:256">
      <c r="A7" s="82"/>
      <c r="B7" s="253"/>
      <c r="C7" s="253"/>
      <c r="D7" s="83"/>
    </row>
    <row r="8" spans="1:256">
      <c r="A8" s="17" t="s">
        <v>200</v>
      </c>
      <c r="B8" s="253"/>
      <c r="C8" s="84"/>
      <c r="D8" s="85"/>
    </row>
    <row r="9" spans="1:256">
      <c r="A9" s="86" t="s">
        <v>3</v>
      </c>
      <c r="B9" s="333">
        <v>400000</v>
      </c>
      <c r="C9" s="84"/>
      <c r="D9" s="85"/>
    </row>
    <row r="10" spans="1:256">
      <c r="A10" s="21"/>
      <c r="B10" s="253"/>
      <c r="C10" s="84"/>
      <c r="D10" s="85"/>
    </row>
    <row r="11" spans="1:256">
      <c r="A11" s="98" t="s">
        <v>279</v>
      </c>
      <c r="B11" s="253"/>
      <c r="C11" s="84"/>
      <c r="D11" s="87"/>
    </row>
    <row r="12" spans="1:256">
      <c r="A12" s="88" t="s">
        <v>74</v>
      </c>
      <c r="B12" s="333">
        <v>41840</v>
      </c>
      <c r="C12" s="84"/>
      <c r="D12" s="85"/>
    </row>
    <row r="13" spans="1:256">
      <c r="A13" s="88" t="s">
        <v>75</v>
      </c>
      <c r="B13" s="333">
        <v>55229</v>
      </c>
      <c r="C13" s="84"/>
      <c r="D13" s="85"/>
    </row>
    <row r="14" spans="1:256">
      <c r="A14" s="88" t="s">
        <v>76</v>
      </c>
      <c r="B14" s="333">
        <v>54124</v>
      </c>
      <c r="C14" s="84"/>
      <c r="D14" s="85"/>
    </row>
    <row r="15" spans="1:256">
      <c r="A15" s="89"/>
      <c r="B15" s="246"/>
      <c r="C15" s="84"/>
      <c r="D15" s="85"/>
    </row>
    <row r="16" spans="1:256">
      <c r="A16" s="452" t="s">
        <v>278</v>
      </c>
      <c r="B16" s="246"/>
      <c r="C16" s="90"/>
      <c r="D16" s="91"/>
    </row>
    <row r="17" spans="1:4">
      <c r="A17" s="88" t="s">
        <v>77</v>
      </c>
      <c r="B17" s="333">
        <v>7979</v>
      </c>
      <c r="C17" s="92"/>
      <c r="D17" s="93"/>
    </row>
    <row r="18" spans="1:4">
      <c r="A18" s="88" t="s">
        <v>78</v>
      </c>
      <c r="B18" s="333">
        <v>3192</v>
      </c>
      <c r="C18" s="94"/>
      <c r="D18" s="93"/>
    </row>
    <row r="19" spans="1:4">
      <c r="A19" s="21"/>
      <c r="B19" s="247"/>
      <c r="C19" s="95"/>
      <c r="D19" s="96"/>
    </row>
    <row r="20" spans="1:4">
      <c r="A20" s="17" t="s">
        <v>144</v>
      </c>
      <c r="B20" s="248"/>
      <c r="C20" s="94"/>
      <c r="D20" s="93"/>
    </row>
    <row r="21" spans="1:4">
      <c r="A21" s="97" t="s">
        <v>280</v>
      </c>
      <c r="B21" s="333">
        <v>2718</v>
      </c>
      <c r="C21" s="94"/>
      <c r="D21" s="93"/>
    </row>
    <row r="22" spans="1:4">
      <c r="A22" s="17"/>
      <c r="B22" s="248"/>
      <c r="C22" s="95"/>
      <c r="D22" s="93"/>
    </row>
    <row r="23" spans="1:4">
      <c r="A23" s="17" t="s">
        <v>203</v>
      </c>
      <c r="B23" s="248"/>
      <c r="C23" s="94"/>
      <c r="D23" s="93"/>
    </row>
    <row r="24" spans="1:4">
      <c r="A24" s="97" t="s">
        <v>201</v>
      </c>
      <c r="B24" s="333">
        <v>56247</v>
      </c>
      <c r="C24" s="38"/>
      <c r="D24" s="91"/>
    </row>
    <row r="25" spans="1:4">
      <c r="A25" s="21"/>
      <c r="B25" s="208"/>
      <c r="C25" s="253"/>
      <c r="D25" s="24"/>
    </row>
    <row r="26" spans="1:4">
      <c r="A26" s="17" t="s">
        <v>202</v>
      </c>
      <c r="B26" s="34"/>
      <c r="C26" s="253"/>
      <c r="D26" s="24"/>
    </row>
    <row r="27" spans="1:4">
      <c r="A27" s="97" t="s">
        <v>39</v>
      </c>
      <c r="B27" s="333">
        <v>8707</v>
      </c>
      <c r="C27" s="253"/>
      <c r="D27" s="24"/>
    </row>
    <row r="28" spans="1:4">
      <c r="A28" s="21"/>
      <c r="B28" s="34"/>
      <c r="C28" s="253"/>
      <c r="D28" s="24"/>
    </row>
    <row r="29" spans="1:4">
      <c r="A29" s="98" t="s">
        <v>365</v>
      </c>
      <c r="B29" s="134"/>
      <c r="C29" s="253"/>
      <c r="D29" s="24"/>
    </row>
    <row r="30" spans="1:4">
      <c r="A30" s="88" t="s">
        <v>366</v>
      </c>
      <c r="B30" s="333">
        <v>142210</v>
      </c>
      <c r="C30" s="253"/>
      <c r="D30" s="24"/>
    </row>
    <row r="31" spans="1:4">
      <c r="A31" s="88" t="s">
        <v>367</v>
      </c>
      <c r="B31" s="333">
        <v>127989</v>
      </c>
      <c r="C31" s="253"/>
      <c r="D31" s="24"/>
    </row>
    <row r="32" spans="1:4">
      <c r="A32" s="88" t="s">
        <v>368</v>
      </c>
      <c r="B32" s="333">
        <v>85326</v>
      </c>
      <c r="C32" s="253"/>
      <c r="D32" s="24"/>
    </row>
    <row r="33" spans="1:4">
      <c r="A33" s="88" t="s">
        <v>730</v>
      </c>
      <c r="B33" s="333">
        <v>43204</v>
      </c>
      <c r="C33" s="253"/>
      <c r="D33" s="24"/>
    </row>
    <row r="34" spans="1:4">
      <c r="A34" s="99"/>
      <c r="B34" s="134"/>
      <c r="C34" s="253"/>
      <c r="D34" s="24"/>
    </row>
    <row r="35" spans="1:4">
      <c r="A35" s="98" t="s">
        <v>461</v>
      </c>
      <c r="B35" s="134"/>
      <c r="C35" s="253"/>
      <c r="D35" s="24"/>
    </row>
    <row r="36" spans="1:4">
      <c r="A36" s="100" t="s">
        <v>462</v>
      </c>
      <c r="B36" s="333">
        <v>137755</v>
      </c>
      <c r="C36" s="253"/>
      <c r="D36" s="24"/>
    </row>
    <row r="37" spans="1:4">
      <c r="A37" s="100" t="s">
        <v>463</v>
      </c>
      <c r="B37" s="333">
        <v>130867</v>
      </c>
      <c r="C37" s="253"/>
      <c r="D37" s="24"/>
    </row>
    <row r="38" spans="1:4">
      <c r="A38" s="100" t="s">
        <v>464</v>
      </c>
      <c r="B38" s="333">
        <v>123979</v>
      </c>
      <c r="C38" s="253"/>
      <c r="D38" s="24"/>
    </row>
    <row r="39" spans="1:4" ht="13.5" thickBot="1">
      <c r="A39" s="101" t="s">
        <v>465</v>
      </c>
      <c r="B39" s="611">
        <v>117091</v>
      </c>
      <c r="C39" s="3"/>
      <c r="D39" s="102"/>
    </row>
  </sheetData>
  <customSheetViews>
    <customSheetView guid="{F165901F-2ED3-463B-B2D8-F03C10664774}" hiddenColumns="1">
      <selection activeCell="B49" sqref="B49"/>
      <pageMargins left="0.75" right="0.75" top="1" bottom="1" header="0.5" footer="0.5"/>
      <pageSetup paperSize="9" orientation="landscape" r:id="rId1"/>
      <headerFooter alignWithMargins="0"/>
    </customSheetView>
    <customSheetView guid="{4815BE6A-DAE3-4DF6-B77E-1B568730B529}" hiddenColumns="1">
      <selection activeCell="E18" sqref="E18"/>
      <pageMargins left="0.75" right="0.75" top="1" bottom="1" header="0.5" footer="0.5"/>
      <pageSetup paperSize="9" orientation="landscape" r:id="rId2"/>
      <headerFooter alignWithMargins="0"/>
    </customSheetView>
  </customSheetViews>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Normal="100" workbookViewId="0">
      <selection activeCell="A43" sqref="A43"/>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c r="A1" s="956" t="s">
        <v>931</v>
      </c>
      <c r="B1" s="957"/>
      <c r="C1" s="957"/>
      <c r="D1" s="957"/>
      <c r="E1" s="957"/>
      <c r="F1" s="957"/>
      <c r="G1" s="954" t="s">
        <v>80</v>
      </c>
      <c r="H1" s="955"/>
    </row>
    <row r="2" spans="1:8" s="448" customFormat="1" ht="21" customHeight="1">
      <c r="A2" s="461"/>
      <c r="B2" s="461"/>
      <c r="C2" s="253"/>
      <c r="D2" s="462"/>
    </row>
    <row r="3" spans="1:8" s="448" customFormat="1" ht="21" customHeight="1" thickBot="1">
      <c r="A3" s="460"/>
      <c r="B3" s="460"/>
      <c r="C3" s="3"/>
      <c r="D3" s="370"/>
    </row>
    <row r="4" spans="1:8" ht="12.75" customHeight="1" thickBot="1">
      <c r="A4" s="174" t="s">
        <v>460</v>
      </c>
      <c r="B4" s="175" t="s">
        <v>254</v>
      </c>
      <c r="C4" s="175" t="s">
        <v>266</v>
      </c>
      <c r="D4" s="453" t="s">
        <v>142</v>
      </c>
      <c r="E4" s="176"/>
      <c r="F4" s="170"/>
      <c r="G4" s="170"/>
      <c r="H4" s="313"/>
    </row>
    <row r="5" spans="1:8">
      <c r="A5" s="890" t="s">
        <v>275</v>
      </c>
      <c r="B5" s="891"/>
      <c r="C5" s="891"/>
      <c r="D5" s="504"/>
      <c r="E5" s="176"/>
      <c r="F5" s="179"/>
      <c r="G5" s="170"/>
      <c r="H5" s="313"/>
    </row>
    <row r="6" spans="1:8">
      <c r="A6" s="471"/>
      <c r="B6" s="177"/>
      <c r="C6" s="177"/>
      <c r="D6" s="455"/>
      <c r="E6" s="176"/>
      <c r="F6" s="179"/>
      <c r="G6" s="170"/>
      <c r="H6" s="313"/>
    </row>
    <row r="7" spans="1:8">
      <c r="A7" s="471" t="s">
        <v>428</v>
      </c>
      <c r="B7" s="405">
        <v>61123</v>
      </c>
      <c r="C7" s="177"/>
      <c r="D7" s="455"/>
      <c r="E7" s="176"/>
      <c r="F7" s="179"/>
      <c r="G7" s="170"/>
      <c r="H7" s="313"/>
    </row>
    <row r="8" spans="1:8">
      <c r="A8" s="471" t="s">
        <v>429</v>
      </c>
      <c r="B8" s="405">
        <v>52792</v>
      </c>
      <c r="C8" s="177"/>
      <c r="D8" s="455"/>
      <c r="E8" s="176"/>
      <c r="F8" s="179"/>
      <c r="G8" s="170"/>
      <c r="H8" s="313"/>
    </row>
    <row r="9" spans="1:8">
      <c r="A9" s="471" t="s">
        <v>531</v>
      </c>
      <c r="B9" s="178"/>
      <c r="C9" s="177"/>
      <c r="D9" s="892">
        <v>203430</v>
      </c>
      <c r="E9" s="176"/>
      <c r="F9" s="179"/>
      <c r="G9" s="170"/>
      <c r="H9" s="313"/>
    </row>
    <row r="10" spans="1:8">
      <c r="A10" s="471" t="s">
        <v>374</v>
      </c>
      <c r="B10" s="405">
        <v>5343</v>
      </c>
      <c r="C10" s="177"/>
      <c r="D10" s="455"/>
      <c r="E10" s="176"/>
      <c r="F10" s="179"/>
      <c r="G10" s="170"/>
      <c r="H10" s="313"/>
    </row>
    <row r="11" spans="1:8">
      <c r="A11" s="471" t="s">
        <v>467</v>
      </c>
      <c r="B11" s="177"/>
      <c r="C11" s="177"/>
      <c r="D11" s="892">
        <v>305286</v>
      </c>
      <c r="E11" s="176"/>
      <c r="F11" s="170"/>
      <c r="G11" s="170"/>
      <c r="H11" s="313"/>
    </row>
    <row r="12" spans="1:8">
      <c r="A12" s="471" t="s">
        <v>430</v>
      </c>
      <c r="B12" s="177"/>
      <c r="C12" s="405">
        <v>41550</v>
      </c>
      <c r="D12" s="454"/>
      <c r="E12" s="176"/>
      <c r="F12" s="179"/>
      <c r="G12" s="170"/>
      <c r="H12" s="313"/>
    </row>
    <row r="13" spans="1:8">
      <c r="A13" s="471" t="s">
        <v>431</v>
      </c>
      <c r="B13" s="177"/>
      <c r="C13" s="405">
        <v>15546</v>
      </c>
      <c r="D13" s="454"/>
      <c r="E13" s="176"/>
      <c r="F13" s="179"/>
      <c r="G13" s="170"/>
      <c r="H13" s="313"/>
    </row>
    <row r="14" spans="1:8">
      <c r="A14" s="496"/>
      <c r="B14" s="177"/>
      <c r="C14" s="177"/>
      <c r="D14" s="455"/>
      <c r="E14" s="176"/>
      <c r="F14" s="179"/>
      <c r="G14" s="170"/>
      <c r="H14" s="313"/>
    </row>
    <row r="15" spans="1:8">
      <c r="A15" s="893" t="s">
        <v>423</v>
      </c>
      <c r="B15" s="177"/>
      <c r="C15" s="177"/>
      <c r="D15" s="455"/>
      <c r="E15" s="176"/>
      <c r="F15" s="179"/>
      <c r="G15" s="170"/>
      <c r="H15" s="313"/>
    </row>
    <row r="16" spans="1:8">
      <c r="A16" s="471" t="s">
        <v>347</v>
      </c>
      <c r="B16" s="405">
        <v>24133</v>
      </c>
      <c r="C16" s="177"/>
      <c r="D16" s="455"/>
      <c r="E16" s="176"/>
      <c r="F16" s="179"/>
      <c r="G16" s="170"/>
      <c r="H16" s="313"/>
    </row>
    <row r="17" spans="1:8">
      <c r="A17" s="471" t="s">
        <v>405</v>
      </c>
      <c r="B17" s="405">
        <v>88148</v>
      </c>
      <c r="C17" s="177"/>
      <c r="D17" s="455"/>
      <c r="E17" s="176"/>
      <c r="F17" s="179"/>
      <c r="G17" s="170"/>
      <c r="H17" s="313"/>
    </row>
    <row r="18" spans="1:8">
      <c r="A18" s="496"/>
      <c r="B18" s="177"/>
      <c r="C18" s="177"/>
      <c r="D18" s="455"/>
      <c r="E18" s="176"/>
      <c r="F18" s="179"/>
      <c r="G18" s="170"/>
      <c r="H18" s="313"/>
    </row>
    <row r="19" spans="1:8">
      <c r="A19" s="894" t="s">
        <v>424</v>
      </c>
      <c r="B19" s="177"/>
      <c r="C19" s="177"/>
      <c r="D19" s="455"/>
      <c r="E19" s="176"/>
      <c r="F19" s="179"/>
      <c r="G19" s="170"/>
      <c r="H19" s="313"/>
    </row>
    <row r="20" spans="1:8">
      <c r="A20" s="471" t="s">
        <v>425</v>
      </c>
      <c r="B20" s="405">
        <v>26021</v>
      </c>
      <c r="C20" s="177"/>
      <c r="D20" s="455"/>
      <c r="E20" s="176"/>
      <c r="F20" s="179"/>
      <c r="G20" s="170"/>
      <c r="H20" s="313"/>
    </row>
    <row r="21" spans="1:8">
      <c r="A21" s="471" t="s">
        <v>426</v>
      </c>
      <c r="B21" s="178"/>
      <c r="C21" s="405">
        <v>77072</v>
      </c>
      <c r="D21" s="455"/>
      <c r="E21" s="176"/>
      <c r="F21" s="179"/>
      <c r="G21" s="170"/>
      <c r="H21" s="313"/>
    </row>
    <row r="22" spans="1:8">
      <c r="A22" s="471" t="s">
        <v>427</v>
      </c>
      <c r="B22" s="178"/>
      <c r="C22" s="405">
        <v>115608</v>
      </c>
      <c r="D22" s="455"/>
      <c r="E22" s="176"/>
      <c r="F22" s="179"/>
      <c r="G22" s="170"/>
      <c r="H22" s="313"/>
    </row>
    <row r="23" spans="1:8">
      <c r="A23" s="895"/>
      <c r="B23" s="181"/>
      <c r="C23" s="182"/>
      <c r="D23" s="456"/>
      <c r="E23" s="176"/>
      <c r="F23" s="179"/>
      <c r="G23" s="170"/>
      <c r="H23" s="313"/>
    </row>
    <row r="24" spans="1:8">
      <c r="A24" s="499" t="s">
        <v>304</v>
      </c>
      <c r="B24" s="184"/>
      <c r="C24" s="184"/>
      <c r="D24" s="457"/>
      <c r="E24" s="176"/>
      <c r="F24" s="170"/>
      <c r="G24" s="170"/>
      <c r="H24" s="313"/>
    </row>
    <row r="25" spans="1:8" ht="13.5" thickBot="1">
      <c r="A25" s="896"/>
      <c r="B25" s="185"/>
      <c r="C25" s="185"/>
      <c r="D25" s="458"/>
      <c r="E25" s="176"/>
      <c r="F25" s="170"/>
      <c r="G25" s="170"/>
      <c r="H25" s="313"/>
    </row>
    <row r="26" spans="1:8" ht="13.5" thickBot="1">
      <c r="A26" s="186" t="s">
        <v>942</v>
      </c>
      <c r="B26" s="187"/>
      <c r="C26" s="188"/>
      <c r="D26" s="459"/>
      <c r="E26" s="176"/>
      <c r="F26" s="170"/>
      <c r="G26" s="170"/>
      <c r="H26" s="313"/>
    </row>
    <row r="27" spans="1:8">
      <c r="A27" s="464"/>
      <c r="B27" s="189"/>
      <c r="C27" s="465"/>
      <c r="D27" s="466"/>
      <c r="E27" s="176"/>
      <c r="F27" s="170"/>
      <c r="G27" s="170"/>
      <c r="H27" s="313"/>
    </row>
    <row r="28" spans="1:8">
      <c r="A28" s="99" t="s">
        <v>293</v>
      </c>
      <c r="B28" s="405">
        <v>1726</v>
      </c>
      <c r="C28" s="885"/>
      <c r="D28" s="886"/>
      <c r="E28" s="176"/>
      <c r="F28" s="170"/>
      <c r="G28" s="170"/>
      <c r="H28" s="313"/>
    </row>
    <row r="29" spans="1:8" ht="13.5" thickBot="1">
      <c r="A29" s="363" t="s">
        <v>294</v>
      </c>
      <c r="B29" s="611">
        <v>1218</v>
      </c>
      <c r="C29" s="185"/>
      <c r="D29" s="458"/>
      <c r="E29" s="176"/>
      <c r="F29" s="170"/>
      <c r="G29" s="170"/>
      <c r="H29" s="313"/>
    </row>
    <row r="30" spans="1:8" s="448" customFormat="1">
      <c r="A30" s="253"/>
      <c r="B30" s="467"/>
      <c r="C30" s="184"/>
      <c r="D30" s="184"/>
      <c r="E30" s="176"/>
      <c r="F30" s="337"/>
      <c r="G30" s="337"/>
    </row>
    <row r="31" spans="1:8" ht="13.5" thickBot="1">
      <c r="A31" s="179"/>
      <c r="B31" s="182"/>
      <c r="C31" s="182"/>
      <c r="D31" s="190"/>
      <c r="E31" s="176"/>
      <c r="F31" s="179"/>
      <c r="G31" s="170"/>
      <c r="H31" s="313"/>
    </row>
    <row r="32" spans="1:8" s="448" customFormat="1" ht="13.5" thickBot="1">
      <c r="A32" s="948" t="s">
        <v>432</v>
      </c>
      <c r="B32" s="949"/>
      <c r="C32" s="949"/>
      <c r="D32" s="950"/>
      <c r="E32" s="176"/>
      <c r="F32" s="179"/>
      <c r="G32" s="337"/>
    </row>
    <row r="33" spans="1:12" ht="15">
      <c r="A33" s="99"/>
      <c r="B33" s="469" t="s">
        <v>254</v>
      </c>
      <c r="C33" s="469" t="s">
        <v>266</v>
      </c>
      <c r="D33" s="470" t="s">
        <v>142</v>
      </c>
      <c r="E33" s="79"/>
      <c r="F33" s="79"/>
      <c r="G33" s="79"/>
      <c r="H33" s="313"/>
    </row>
    <row r="34" spans="1:12" ht="15">
      <c r="A34" s="471"/>
      <c r="B34" s="191"/>
      <c r="C34" s="191"/>
      <c r="D34" s="472"/>
      <c r="E34" s="79"/>
      <c r="F34" s="79"/>
      <c r="G34" s="79"/>
      <c r="H34" s="313"/>
    </row>
    <row r="35" spans="1:12" ht="15.75" thickBot="1">
      <c r="A35" s="473" t="s">
        <v>433</v>
      </c>
      <c r="B35" s="474"/>
      <c r="C35" s="474"/>
      <c r="D35" s="889">
        <v>594927</v>
      </c>
      <c r="E35" s="79"/>
      <c r="F35" s="79"/>
      <c r="G35" s="79"/>
      <c r="H35" s="313"/>
    </row>
    <row r="36" spans="1:12" ht="13.5" thickBot="1">
      <c r="A36" s="177"/>
      <c r="B36" s="178"/>
      <c r="C36" s="178"/>
      <c r="D36" s="176"/>
      <c r="E36" s="176"/>
      <c r="F36" s="170"/>
      <c r="G36" s="170"/>
      <c r="H36" s="313"/>
    </row>
    <row r="37" spans="1:12">
      <c r="A37" s="951" t="s">
        <v>434</v>
      </c>
      <c r="B37" s="952"/>
      <c r="C37" s="952"/>
      <c r="D37" s="952"/>
      <c r="E37" s="952"/>
      <c r="F37" s="952"/>
      <c r="G37" s="952"/>
      <c r="H37" s="953"/>
    </row>
    <row r="38" spans="1:12" ht="15">
      <c r="A38" s="471"/>
      <c r="B38" s="178"/>
      <c r="C38" s="192"/>
      <c r="D38" s="178"/>
      <c r="E38" s="178"/>
      <c r="F38" s="79"/>
      <c r="G38" s="79"/>
      <c r="H38" s="886"/>
    </row>
    <row r="39" spans="1:12">
      <c r="A39" s="475" t="s">
        <v>890</v>
      </c>
      <c r="B39" s="405">
        <v>4580</v>
      </c>
      <c r="C39" s="80"/>
      <c r="D39" s="80"/>
      <c r="E39" s="80"/>
      <c r="F39" s="81"/>
      <c r="G39" s="81"/>
      <c r="H39" s="886"/>
    </row>
    <row r="40" spans="1:12">
      <c r="A40" s="475"/>
      <c r="B40" s="80"/>
      <c r="C40" s="80"/>
      <c r="D40" s="80"/>
      <c r="E40" s="80"/>
      <c r="F40" s="81"/>
      <c r="G40" s="81"/>
      <c r="H40" s="886"/>
    </row>
    <row r="41" spans="1:12">
      <c r="A41" s="476" t="s">
        <v>891</v>
      </c>
      <c r="B41" s="405">
        <v>4737</v>
      </c>
      <c r="C41" s="314"/>
      <c r="D41" s="314"/>
      <c r="E41" s="314"/>
      <c r="F41" s="315"/>
      <c r="G41" s="315"/>
      <c r="H41" s="477"/>
    </row>
    <row r="42" spans="1:12">
      <c r="A42" s="478"/>
      <c r="B42" s="234"/>
      <c r="C42" s="234"/>
      <c r="D42" s="178"/>
      <c r="E42" s="176"/>
      <c r="F42" s="178"/>
      <c r="G42" s="178"/>
      <c r="H42" s="886"/>
    </row>
    <row r="43" spans="1:12">
      <c r="A43" s="479" t="s">
        <v>943</v>
      </c>
      <c r="B43" s="946" t="s">
        <v>158</v>
      </c>
      <c r="C43" s="946"/>
      <c r="D43" s="946"/>
      <c r="E43" s="946" t="s">
        <v>159</v>
      </c>
      <c r="F43" s="946"/>
      <c r="G43" s="946"/>
      <c r="H43" s="947"/>
    </row>
    <row r="44" spans="1:12">
      <c r="A44" s="480"/>
      <c r="B44" s="177"/>
      <c r="C44" s="177"/>
      <c r="D44" s="885"/>
      <c r="E44" s="177"/>
      <c r="F44" s="177"/>
      <c r="G44" s="177"/>
      <c r="H44" s="886"/>
      <c r="I44" s="885"/>
    </row>
    <row r="45" spans="1:12">
      <c r="A45" s="99"/>
      <c r="B45" s="192" t="s">
        <v>160</v>
      </c>
      <c r="C45" s="192"/>
      <c r="D45" s="192" t="s">
        <v>161</v>
      </c>
      <c r="E45" s="192" t="s">
        <v>162</v>
      </c>
      <c r="F45" s="192" t="s">
        <v>163</v>
      </c>
      <c r="G45" s="192" t="s">
        <v>164</v>
      </c>
      <c r="H45" s="481" t="s">
        <v>165</v>
      </c>
      <c r="I45" s="885"/>
    </row>
    <row r="46" spans="1:12">
      <c r="A46" s="99"/>
      <c r="B46" s="193">
        <v>0</v>
      </c>
      <c r="C46" s="194" t="s">
        <v>199</v>
      </c>
      <c r="D46" s="897">
        <v>250000</v>
      </c>
      <c r="E46" s="897">
        <v>1557</v>
      </c>
      <c r="F46" s="898">
        <v>1401</v>
      </c>
      <c r="G46" s="898">
        <v>1114</v>
      </c>
      <c r="H46" s="899">
        <v>1005</v>
      </c>
      <c r="K46" s="411"/>
      <c r="L46" s="412"/>
    </row>
    <row r="47" spans="1:12">
      <c r="A47" s="99"/>
      <c r="B47" s="405">
        <v>250001</v>
      </c>
      <c r="C47" s="194" t="s">
        <v>199</v>
      </c>
      <c r="D47" s="897">
        <v>275000</v>
      </c>
      <c r="E47" s="897">
        <v>1443</v>
      </c>
      <c r="F47" s="898">
        <v>1401</v>
      </c>
      <c r="G47" s="898">
        <v>1035</v>
      </c>
      <c r="H47" s="899">
        <v>1005</v>
      </c>
      <c r="K47" s="411"/>
      <c r="L47" s="412"/>
    </row>
    <row r="48" spans="1:12">
      <c r="A48" s="99"/>
      <c r="B48" s="405">
        <v>275001</v>
      </c>
      <c r="C48" s="194" t="s">
        <v>199</v>
      </c>
      <c r="D48" s="897">
        <v>300000</v>
      </c>
      <c r="E48" s="897">
        <v>1330</v>
      </c>
      <c r="F48" s="898">
        <v>1401</v>
      </c>
      <c r="G48" s="898">
        <v>956</v>
      </c>
      <c r="H48" s="899">
        <v>1005</v>
      </c>
      <c r="K48" s="411"/>
      <c r="L48" s="412"/>
    </row>
    <row r="49" spans="1:12">
      <c r="A49" s="99"/>
      <c r="B49" s="405">
        <v>300001</v>
      </c>
      <c r="C49" s="194" t="s">
        <v>199</v>
      </c>
      <c r="D49" s="897">
        <v>325000</v>
      </c>
      <c r="E49" s="897">
        <v>1216</v>
      </c>
      <c r="F49" s="898">
        <v>1401</v>
      </c>
      <c r="G49" s="898">
        <v>877</v>
      </c>
      <c r="H49" s="899">
        <v>1005</v>
      </c>
      <c r="K49" s="411"/>
      <c r="L49" s="412"/>
    </row>
    <row r="50" spans="1:12">
      <c r="A50" s="99"/>
      <c r="B50" s="405">
        <v>325001</v>
      </c>
      <c r="C50" s="194" t="s">
        <v>199</v>
      </c>
      <c r="D50" s="897">
        <v>350000</v>
      </c>
      <c r="E50" s="897">
        <v>1104</v>
      </c>
      <c r="F50" s="898">
        <v>1401</v>
      </c>
      <c r="G50" s="898">
        <v>798</v>
      </c>
      <c r="H50" s="899">
        <v>1005</v>
      </c>
      <c r="K50" s="411"/>
      <c r="L50" s="412"/>
    </row>
    <row r="51" spans="1:12">
      <c r="A51" s="99"/>
      <c r="B51" s="405">
        <v>350001</v>
      </c>
      <c r="C51" s="194" t="s">
        <v>199</v>
      </c>
      <c r="D51" s="897">
        <v>375000</v>
      </c>
      <c r="E51" s="897">
        <v>990</v>
      </c>
      <c r="F51" s="898">
        <v>1401</v>
      </c>
      <c r="G51" s="898">
        <v>719</v>
      </c>
      <c r="H51" s="899">
        <v>1005</v>
      </c>
      <c r="K51" s="411"/>
      <c r="L51" s="412"/>
    </row>
    <row r="52" spans="1:12">
      <c r="A52" s="99"/>
      <c r="B52" s="405">
        <v>375001</v>
      </c>
      <c r="C52" s="194" t="s">
        <v>199</v>
      </c>
      <c r="D52" s="897">
        <v>400000</v>
      </c>
      <c r="E52" s="249"/>
      <c r="F52" s="898">
        <v>1369</v>
      </c>
      <c r="G52" s="249"/>
      <c r="H52" s="899">
        <v>984</v>
      </c>
      <c r="K52" s="411"/>
      <c r="L52" s="412"/>
    </row>
    <row r="53" spans="1:12">
      <c r="A53" s="99"/>
      <c r="B53" s="405">
        <v>400001</v>
      </c>
      <c r="C53" s="194" t="s">
        <v>199</v>
      </c>
      <c r="D53" s="897">
        <v>425000</v>
      </c>
      <c r="E53" s="249"/>
      <c r="F53" s="898">
        <v>1338</v>
      </c>
      <c r="G53" s="249"/>
      <c r="H53" s="899">
        <v>962</v>
      </c>
      <c r="K53" s="411"/>
      <c r="L53" s="412"/>
    </row>
    <row r="54" spans="1:12">
      <c r="A54" s="99"/>
      <c r="B54" s="405">
        <v>425001</v>
      </c>
      <c r="C54" s="194" t="s">
        <v>199</v>
      </c>
      <c r="D54" s="897">
        <v>450000</v>
      </c>
      <c r="E54" s="249"/>
      <c r="F54" s="898">
        <v>1308</v>
      </c>
      <c r="G54" s="249"/>
      <c r="H54" s="899">
        <v>941</v>
      </c>
      <c r="K54" s="411"/>
      <c r="L54" s="412"/>
    </row>
    <row r="55" spans="1:12">
      <c r="A55" s="99"/>
      <c r="B55" s="405">
        <v>450001</v>
      </c>
      <c r="C55" s="194" t="s">
        <v>199</v>
      </c>
      <c r="D55" s="897">
        <v>475000</v>
      </c>
      <c r="E55" s="249"/>
      <c r="F55" s="898">
        <v>1277</v>
      </c>
      <c r="G55" s="249"/>
      <c r="H55" s="899">
        <v>918</v>
      </c>
      <c r="K55" s="411"/>
      <c r="L55" s="412"/>
    </row>
    <row r="56" spans="1:12">
      <c r="A56" s="99"/>
      <c r="B56" s="405">
        <v>475001</v>
      </c>
      <c r="C56" s="194" t="s">
        <v>199</v>
      </c>
      <c r="D56" s="897">
        <v>500000</v>
      </c>
      <c r="E56" s="249"/>
      <c r="F56" s="898">
        <v>1245</v>
      </c>
      <c r="G56" s="249"/>
      <c r="H56" s="899">
        <v>897</v>
      </c>
      <c r="K56" s="411"/>
      <c r="L56" s="412"/>
    </row>
    <row r="57" spans="1:12">
      <c r="A57" s="99"/>
      <c r="B57" s="405">
        <v>500001</v>
      </c>
      <c r="C57" s="194" t="s">
        <v>199</v>
      </c>
      <c r="D57" s="897">
        <v>525000</v>
      </c>
      <c r="E57" s="249"/>
      <c r="F57" s="898">
        <v>1215</v>
      </c>
      <c r="G57" s="249"/>
      <c r="H57" s="899">
        <v>876</v>
      </c>
      <c r="K57" s="411"/>
      <c r="L57" s="412"/>
    </row>
    <row r="58" spans="1:12">
      <c r="A58" s="99"/>
      <c r="B58" s="405">
        <v>525001</v>
      </c>
      <c r="C58" s="194" t="s">
        <v>199</v>
      </c>
      <c r="D58" s="897">
        <v>550000</v>
      </c>
      <c r="E58" s="249"/>
      <c r="F58" s="898">
        <v>1183</v>
      </c>
      <c r="G58" s="249"/>
      <c r="H58" s="899">
        <v>853</v>
      </c>
      <c r="K58" s="411"/>
      <c r="L58" s="412"/>
    </row>
    <row r="59" spans="1:12">
      <c r="A59" s="99"/>
      <c r="B59" s="405">
        <v>550001</v>
      </c>
      <c r="C59" s="194" t="s">
        <v>199</v>
      </c>
      <c r="D59" s="897">
        <v>575000</v>
      </c>
      <c r="E59" s="249"/>
      <c r="F59" s="898">
        <v>1152</v>
      </c>
      <c r="G59" s="249"/>
      <c r="H59" s="899">
        <v>832</v>
      </c>
      <c r="K59" s="411"/>
      <c r="L59" s="412"/>
    </row>
    <row r="60" spans="1:12">
      <c r="A60" s="99"/>
      <c r="B60" s="405">
        <v>575001</v>
      </c>
      <c r="C60" s="194" t="s">
        <v>199</v>
      </c>
      <c r="D60" s="897">
        <v>600000</v>
      </c>
      <c r="E60" s="249"/>
      <c r="F60" s="898">
        <v>1122</v>
      </c>
      <c r="G60" s="249"/>
      <c r="H60" s="899">
        <v>810</v>
      </c>
      <c r="K60" s="411"/>
      <c r="L60" s="412"/>
    </row>
    <row r="61" spans="1:12">
      <c r="A61" s="99"/>
      <c r="B61" s="405">
        <v>600001</v>
      </c>
      <c r="C61" s="194" t="s">
        <v>199</v>
      </c>
      <c r="D61" s="897">
        <v>625000</v>
      </c>
      <c r="E61" s="249"/>
      <c r="F61" s="898">
        <v>1092</v>
      </c>
      <c r="G61" s="249"/>
      <c r="H61" s="899">
        <v>789</v>
      </c>
      <c r="K61" s="411"/>
      <c r="L61" s="412"/>
    </row>
    <row r="62" spans="1:12">
      <c r="A62" s="99"/>
      <c r="B62" s="405">
        <v>625001</v>
      </c>
      <c r="C62" s="194" t="s">
        <v>199</v>
      </c>
      <c r="D62" s="897">
        <v>650000</v>
      </c>
      <c r="E62" s="249"/>
      <c r="F62" s="898">
        <v>1058</v>
      </c>
      <c r="G62" s="249"/>
      <c r="H62" s="899">
        <v>766</v>
      </c>
      <c r="K62" s="411"/>
      <c r="L62" s="412"/>
    </row>
    <row r="63" spans="1:12">
      <c r="A63" s="99"/>
      <c r="B63" s="405">
        <v>650001</v>
      </c>
      <c r="C63" s="194" t="s">
        <v>199</v>
      </c>
      <c r="D63" s="897">
        <v>675000</v>
      </c>
      <c r="E63" s="249"/>
      <c r="F63" s="898">
        <v>1028</v>
      </c>
      <c r="G63" s="249"/>
      <c r="H63" s="899">
        <v>745</v>
      </c>
      <c r="K63" s="411"/>
      <c r="L63" s="412"/>
    </row>
    <row r="64" spans="1:12">
      <c r="A64" s="99"/>
      <c r="B64" s="405">
        <v>675001</v>
      </c>
      <c r="C64" s="194" t="s">
        <v>199</v>
      </c>
      <c r="D64" s="897">
        <v>700000</v>
      </c>
      <c r="E64" s="249"/>
      <c r="F64" s="898">
        <v>953</v>
      </c>
      <c r="G64" s="249"/>
      <c r="H64" s="899">
        <v>680</v>
      </c>
      <c r="K64" s="411"/>
      <c r="L64" s="412"/>
    </row>
    <row r="65" spans="1:12">
      <c r="A65" s="99"/>
      <c r="B65" s="405">
        <v>700001</v>
      </c>
      <c r="C65" s="194" t="s">
        <v>199</v>
      </c>
      <c r="D65" s="897">
        <v>725000</v>
      </c>
      <c r="E65" s="249"/>
      <c r="F65" s="898">
        <v>923</v>
      </c>
      <c r="G65" s="249"/>
      <c r="H65" s="899">
        <v>657</v>
      </c>
      <c r="K65" s="411"/>
      <c r="L65" s="412"/>
    </row>
    <row r="66" spans="1:12">
      <c r="A66" s="99"/>
      <c r="B66" s="405">
        <v>725001</v>
      </c>
      <c r="C66" s="194" t="s">
        <v>199</v>
      </c>
      <c r="D66" s="897">
        <v>750000</v>
      </c>
      <c r="E66" s="249"/>
      <c r="F66" s="898">
        <v>892</v>
      </c>
      <c r="G66" s="249"/>
      <c r="H66" s="899">
        <v>636</v>
      </c>
      <c r="K66" s="411"/>
      <c r="L66" s="412"/>
    </row>
    <row r="67" spans="1:12">
      <c r="A67" s="99"/>
      <c r="B67" s="405">
        <v>750001</v>
      </c>
      <c r="C67" s="194" t="s">
        <v>199</v>
      </c>
      <c r="D67" s="897">
        <v>775000</v>
      </c>
      <c r="E67" s="249"/>
      <c r="F67" s="898">
        <v>861</v>
      </c>
      <c r="G67" s="249"/>
      <c r="H67" s="899">
        <v>614</v>
      </c>
      <c r="K67" s="411"/>
      <c r="L67" s="412"/>
    </row>
    <row r="68" spans="1:12">
      <c r="A68" s="99"/>
      <c r="B68" s="405">
        <v>775001</v>
      </c>
      <c r="C68" s="194" t="s">
        <v>199</v>
      </c>
      <c r="D68" s="897">
        <v>800000</v>
      </c>
      <c r="E68" s="249"/>
      <c r="F68" s="898">
        <v>830</v>
      </c>
      <c r="G68" s="249"/>
      <c r="H68" s="899">
        <v>593</v>
      </c>
      <c r="K68" s="411"/>
      <c r="L68" s="412"/>
    </row>
    <row r="69" spans="1:12">
      <c r="A69" s="99"/>
      <c r="B69" s="405">
        <v>800001</v>
      </c>
      <c r="C69" s="194" t="s">
        <v>199</v>
      </c>
      <c r="D69" s="897">
        <v>825000</v>
      </c>
      <c r="E69" s="249"/>
      <c r="F69" s="898">
        <v>798</v>
      </c>
      <c r="G69" s="249"/>
      <c r="H69" s="899">
        <v>570</v>
      </c>
      <c r="K69" s="411"/>
      <c r="L69" s="412"/>
    </row>
    <row r="70" spans="1:12">
      <c r="A70" s="99"/>
      <c r="B70" s="405">
        <v>825001</v>
      </c>
      <c r="C70" s="194" t="s">
        <v>199</v>
      </c>
      <c r="D70" s="897">
        <v>850000</v>
      </c>
      <c r="E70" s="249"/>
      <c r="F70" s="898">
        <v>768</v>
      </c>
      <c r="G70" s="249"/>
      <c r="H70" s="899">
        <v>549</v>
      </c>
      <c r="K70" s="411"/>
      <c r="L70" s="412"/>
    </row>
    <row r="71" spans="1:12">
      <c r="A71" s="99"/>
      <c r="B71" s="405">
        <v>850001</v>
      </c>
      <c r="C71" s="194" t="s">
        <v>199</v>
      </c>
      <c r="D71" s="897">
        <v>875000</v>
      </c>
      <c r="E71" s="249"/>
      <c r="F71" s="898">
        <v>737</v>
      </c>
      <c r="G71" s="249"/>
      <c r="H71" s="899">
        <v>528</v>
      </c>
      <c r="K71" s="411"/>
      <c r="L71" s="412"/>
    </row>
    <row r="72" spans="1:12">
      <c r="A72" s="99"/>
      <c r="B72" s="405">
        <v>875001</v>
      </c>
      <c r="C72" s="194" t="s">
        <v>199</v>
      </c>
      <c r="D72" s="897">
        <v>900000</v>
      </c>
      <c r="E72" s="249"/>
      <c r="F72" s="898">
        <v>705</v>
      </c>
      <c r="G72" s="249"/>
      <c r="H72" s="899">
        <v>506</v>
      </c>
      <c r="K72" s="411"/>
      <c r="L72" s="412"/>
    </row>
    <row r="73" spans="1:12">
      <c r="A73" s="99"/>
      <c r="B73" s="405">
        <v>900001</v>
      </c>
      <c r="C73" s="194" t="s">
        <v>199</v>
      </c>
      <c r="D73" s="897">
        <v>925000</v>
      </c>
      <c r="E73" s="249"/>
      <c r="F73" s="898">
        <v>675</v>
      </c>
      <c r="G73" s="249"/>
      <c r="H73" s="899">
        <v>483</v>
      </c>
      <c r="K73" s="411"/>
      <c r="L73" s="412"/>
    </row>
    <row r="74" spans="1:12">
      <c r="A74" s="99"/>
      <c r="B74" s="405">
        <v>925001</v>
      </c>
      <c r="C74" s="194" t="s">
        <v>199</v>
      </c>
      <c r="D74" s="193"/>
      <c r="E74" s="249"/>
      <c r="F74" s="898">
        <v>675</v>
      </c>
      <c r="G74" s="249"/>
      <c r="H74" s="899">
        <v>483</v>
      </c>
    </row>
    <row r="75" spans="1:12">
      <c r="A75" s="471"/>
      <c r="B75" s="177"/>
      <c r="C75" s="177"/>
      <c r="D75" s="177"/>
      <c r="E75" s="177"/>
      <c r="F75" s="177"/>
      <c r="G75" s="177"/>
      <c r="H75" s="886"/>
    </row>
    <row r="76" spans="1:12">
      <c r="A76" s="99"/>
      <c r="B76" s="177" t="s">
        <v>166</v>
      </c>
      <c r="C76" s="177" t="s">
        <v>358</v>
      </c>
      <c r="D76" s="177"/>
      <c r="E76" s="177"/>
      <c r="F76" s="177" t="s">
        <v>167</v>
      </c>
      <c r="G76" s="885"/>
      <c r="H76" s="886"/>
    </row>
    <row r="77" spans="1:12">
      <c r="A77" s="99"/>
      <c r="B77" s="177" t="s">
        <v>168</v>
      </c>
      <c r="C77" s="177" t="s">
        <v>169</v>
      </c>
      <c r="D77" s="177"/>
      <c r="E77" s="177"/>
      <c r="F77" s="177" t="s">
        <v>167</v>
      </c>
      <c r="G77" s="885"/>
      <c r="H77" s="886"/>
    </row>
    <row r="78" spans="1:12">
      <c r="A78" s="99"/>
      <c r="B78" s="177" t="s">
        <v>170</v>
      </c>
      <c r="C78" s="177" t="s">
        <v>359</v>
      </c>
      <c r="D78" s="177"/>
      <c r="E78" s="177"/>
      <c r="F78" s="177" t="s">
        <v>171</v>
      </c>
      <c r="G78" s="885"/>
      <c r="H78" s="886"/>
    </row>
    <row r="79" spans="1:12">
      <c r="A79" s="99"/>
      <c r="B79" s="177" t="s">
        <v>172</v>
      </c>
      <c r="C79" s="177" t="s">
        <v>173</v>
      </c>
      <c r="D79" s="177"/>
      <c r="E79" s="177"/>
      <c r="F79" s="177" t="s">
        <v>171</v>
      </c>
      <c r="G79" s="885"/>
      <c r="H79" s="886"/>
    </row>
    <row r="80" spans="1:12">
      <c r="A80" s="471"/>
      <c r="B80" s="177"/>
      <c r="C80" s="177"/>
      <c r="D80" s="177"/>
      <c r="E80" s="177"/>
      <c r="F80" s="177"/>
      <c r="G80" s="177"/>
      <c r="H80" s="886"/>
    </row>
    <row r="81" spans="1:8">
      <c r="A81" s="99"/>
      <c r="B81" s="177" t="s">
        <v>174</v>
      </c>
      <c r="C81" s="177"/>
      <c r="D81" s="177"/>
      <c r="E81" s="177"/>
      <c r="F81" s="405">
        <v>41208</v>
      </c>
      <c r="G81" s="885"/>
      <c r="H81" s="886"/>
    </row>
    <row r="82" spans="1:8">
      <c r="A82" s="482"/>
      <c r="B82" s="106"/>
      <c r="C82" s="106"/>
      <c r="D82" s="106"/>
      <c r="E82" s="106"/>
      <c r="F82" s="106"/>
      <c r="G82" s="106"/>
      <c r="H82" s="886"/>
    </row>
    <row r="83" spans="1:8" ht="13.5" thickBot="1">
      <c r="A83" s="483"/>
      <c r="B83" s="484"/>
      <c r="C83" s="484"/>
      <c r="D83" s="484"/>
      <c r="E83" s="484"/>
      <c r="F83" s="484"/>
      <c r="G83" s="484"/>
      <c r="H83" s="102"/>
    </row>
    <row r="84" spans="1:8">
      <c r="A84" s="106"/>
      <c r="B84" s="106"/>
      <c r="C84" s="106"/>
      <c r="D84" s="106"/>
      <c r="E84" s="106"/>
      <c r="F84" s="106"/>
      <c r="G84" s="107"/>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F165901F-2ED3-463B-B2D8-F03C10664774}" fitToPage="1">
      <selection activeCell="D10" sqref="D10"/>
      <pageMargins left="0.75" right="0.75" top="1" bottom="1" header="0.5" footer="0.5"/>
      <pageSetup paperSize="9" scale="97" fitToHeight="0" orientation="landscape" r:id="rId1"/>
      <headerFooter alignWithMargins="0"/>
    </customSheetView>
    <customSheetView guid="{4815BE6A-DAE3-4DF6-B77E-1B568730B529}" fitToPage="1">
      <selection sqref="A1:F1"/>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activeCell="G19" sqref="G19"/>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56" t="s">
        <v>931</v>
      </c>
      <c r="B1" s="957"/>
      <c r="C1" s="252"/>
      <c r="D1" s="447"/>
      <c r="E1" s="4"/>
      <c r="F1" s="954" t="s">
        <v>80</v>
      </c>
      <c r="G1" s="955"/>
    </row>
    <row r="2" spans="1:7" s="448" customFormat="1" ht="21" thickBot="1">
      <c r="A2" s="485"/>
      <c r="B2" s="460"/>
      <c r="C2" s="3"/>
      <c r="D2" s="486"/>
      <c r="E2" s="370"/>
      <c r="F2" s="462"/>
    </row>
    <row r="3" spans="1:7" ht="12.75" customHeight="1" thickBot="1">
      <c r="A3" s="943" t="s">
        <v>62</v>
      </c>
      <c r="B3" s="958"/>
      <c r="C3" s="958"/>
      <c r="D3" s="958"/>
      <c r="E3" s="959"/>
    </row>
    <row r="4" spans="1:7" ht="25.5">
      <c r="A4" s="12" t="s">
        <v>303</v>
      </c>
      <c r="B4" s="13" t="s">
        <v>224</v>
      </c>
      <c r="C4" s="14"/>
      <c r="D4" s="15"/>
      <c r="E4" s="16"/>
    </row>
    <row r="5" spans="1:7">
      <c r="A5" s="17" t="s">
        <v>37</v>
      </c>
      <c r="B5" s="18"/>
      <c r="C5" s="19"/>
      <c r="D5" s="19"/>
      <c r="E5" s="20"/>
    </row>
    <row r="6" spans="1:7">
      <c r="A6" s="21" t="s">
        <v>34</v>
      </c>
      <c r="B6" s="333">
        <v>45949</v>
      </c>
      <c r="C6" s="253"/>
      <c r="D6" s="103"/>
      <c r="E6" s="22"/>
    </row>
    <row r="7" spans="1:7">
      <c r="A7" s="21" t="s">
        <v>406</v>
      </c>
      <c r="B7" s="333">
        <v>62323</v>
      </c>
      <c r="C7" s="104"/>
      <c r="D7" s="19"/>
      <c r="E7" s="20"/>
    </row>
    <row r="8" spans="1:7">
      <c r="A8" s="21" t="s">
        <v>35</v>
      </c>
      <c r="B8" s="333">
        <v>8707</v>
      </c>
      <c r="C8" s="253"/>
      <c r="D8" s="23"/>
      <c r="E8" s="24"/>
    </row>
    <row r="9" spans="1:7">
      <c r="A9" s="21"/>
      <c r="B9" s="281"/>
      <c r="C9" s="253"/>
      <c r="D9" s="253"/>
      <c r="E9" s="24"/>
    </row>
    <row r="10" spans="1:7">
      <c r="A10" s="21"/>
      <c r="B10" s="281"/>
      <c r="C10" s="253"/>
      <c r="D10" s="253"/>
      <c r="E10" s="24"/>
    </row>
    <row r="11" spans="1:7">
      <c r="A11" s="17" t="s">
        <v>38</v>
      </c>
      <c r="B11" s="281"/>
      <c r="C11" s="19"/>
      <c r="D11" s="19"/>
      <c r="E11" s="20"/>
    </row>
    <row r="12" spans="1:7">
      <c r="A12" s="21" t="s">
        <v>36</v>
      </c>
      <c r="B12" s="333">
        <v>41616</v>
      </c>
      <c r="C12" s="253"/>
      <c r="D12" s="19"/>
      <c r="E12" s="20"/>
    </row>
    <row r="13" spans="1:7" ht="13.5" thickBot="1">
      <c r="A13" s="25"/>
      <c r="B13" s="26"/>
      <c r="C13" s="27"/>
      <c r="D13" s="27"/>
      <c r="E13" s="28"/>
    </row>
    <row r="14" spans="1:7" ht="13.5" thickBot="1">
      <c r="A14" s="25"/>
      <c r="B14" s="26"/>
      <c r="C14" s="27"/>
      <c r="D14" s="27"/>
      <c r="E14" s="28"/>
    </row>
    <row r="17" spans="1:5">
      <c r="A17" s="450"/>
      <c r="B17" s="450"/>
      <c r="C17" s="450"/>
      <c r="D17" s="450"/>
      <c r="E17" s="450"/>
    </row>
    <row r="18" spans="1:5">
      <c r="A18" s="450"/>
      <c r="B18" s="450"/>
      <c r="C18" s="450"/>
      <c r="D18" s="450"/>
      <c r="E18" s="450"/>
    </row>
  </sheetData>
  <customSheetViews>
    <customSheetView guid="{F165901F-2ED3-463B-B2D8-F03C10664774}">
      <selection sqref="A1:B1"/>
      <pageMargins left="0.75" right="0.75" top="1" bottom="1" header="0.5" footer="0.5"/>
      <pageSetup paperSize="9" orientation="landscape" r:id="rId1"/>
      <headerFooter alignWithMargins="0"/>
    </customSheetView>
    <customSheetView guid="{4815BE6A-DAE3-4DF6-B77E-1B568730B529}">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activeCell="A21" sqref="A21"/>
    </sheetView>
  </sheetViews>
  <sheetFormatPr defaultColWidth="9.28515625" defaultRowHeight="12.75"/>
  <cols>
    <col min="1" max="1" width="77.7109375" style="282" bestFit="1" customWidth="1"/>
    <col min="2" max="2" width="10.5703125" style="282" bestFit="1" customWidth="1"/>
    <col min="3" max="3" width="15.5703125" style="282" bestFit="1" customWidth="1"/>
    <col min="4" max="4" width="14.85546875" style="282" bestFit="1" customWidth="1"/>
    <col min="5" max="5" width="13.5703125" style="282" customWidth="1"/>
    <col min="6" max="6" width="12.28515625" style="282" customWidth="1"/>
    <col min="7" max="7" width="17" style="282" bestFit="1" customWidth="1"/>
    <col min="8" max="8" width="11.28515625" style="282" bestFit="1" customWidth="1"/>
    <col min="9" max="16384" width="9.28515625" style="282"/>
  </cols>
  <sheetData>
    <row r="1" spans="1:6" ht="21" thickBot="1">
      <c r="A1" s="956" t="s">
        <v>931</v>
      </c>
      <c r="B1" s="957"/>
      <c r="C1" s="957"/>
      <c r="D1" s="957"/>
      <c r="E1" s="960" t="s">
        <v>80</v>
      </c>
      <c r="F1" s="961"/>
    </row>
    <row r="2" spans="1:6" ht="12.75" customHeight="1"/>
    <row r="3" spans="1:6" ht="13.5" thickBot="1"/>
    <row r="4" spans="1:6" s="448" customFormat="1" ht="13.5" thickBot="1">
      <c r="A4" s="948" t="s">
        <v>562</v>
      </c>
      <c r="B4" s="949"/>
      <c r="C4" s="949"/>
      <c r="D4" s="950"/>
    </row>
    <row r="5" spans="1:6">
      <c r="A5" s="99"/>
      <c r="B5" s="469" t="s">
        <v>254</v>
      </c>
      <c r="C5" s="469" t="s">
        <v>239</v>
      </c>
      <c r="D5" s="470" t="s">
        <v>142</v>
      </c>
    </row>
    <row r="6" spans="1:6">
      <c r="A6" s="488" t="s">
        <v>275</v>
      </c>
      <c r="B6" s="178"/>
      <c r="C6" s="178"/>
      <c r="D6" s="454"/>
    </row>
    <row r="7" spans="1:6">
      <c r="A7" s="488"/>
      <c r="B7" s="195"/>
      <c r="C7" s="195"/>
      <c r="D7" s="489"/>
    </row>
    <row r="8" spans="1:6">
      <c r="A8" s="488" t="s">
        <v>892</v>
      </c>
      <c r="B8" s="405">
        <v>25765</v>
      </c>
      <c r="C8" s="183"/>
      <c r="D8" s="490"/>
    </row>
    <row r="9" spans="1:6">
      <c r="A9" s="488" t="s">
        <v>893</v>
      </c>
      <c r="B9" s="405">
        <v>13564</v>
      </c>
      <c r="C9" s="183"/>
      <c r="D9" s="490"/>
    </row>
    <row r="10" spans="1:6">
      <c r="A10" s="488" t="s">
        <v>210</v>
      </c>
      <c r="B10" s="405">
        <v>41915</v>
      </c>
      <c r="C10" s="183"/>
      <c r="D10" s="490"/>
    </row>
    <row r="11" spans="1:6">
      <c r="A11" s="491" t="s">
        <v>373</v>
      </c>
      <c r="B11" s="405">
        <v>11685</v>
      </c>
      <c r="C11" s="183"/>
      <c r="D11" s="490"/>
    </row>
    <row r="12" spans="1:6">
      <c r="A12" s="488" t="s">
        <v>894</v>
      </c>
      <c r="B12" s="405">
        <v>35181</v>
      </c>
      <c r="C12" s="183"/>
      <c r="D12" s="454"/>
    </row>
    <row r="13" spans="1:6">
      <c r="A13" s="488" t="s">
        <v>895</v>
      </c>
      <c r="B13" s="405">
        <v>33896</v>
      </c>
      <c r="C13" s="183"/>
      <c r="D13" s="490"/>
    </row>
    <row r="14" spans="1:6">
      <c r="A14" s="99"/>
      <c r="B14" s="885"/>
      <c r="C14" s="183"/>
      <c r="D14" s="490"/>
    </row>
    <row r="15" spans="1:6">
      <c r="A15" s="488" t="s">
        <v>374</v>
      </c>
      <c r="B15" s="405">
        <v>9663</v>
      </c>
      <c r="C15" s="183"/>
      <c r="D15" s="492"/>
    </row>
    <row r="16" spans="1:6">
      <c r="A16" s="488"/>
      <c r="B16" s="183"/>
      <c r="C16" s="183"/>
      <c r="D16" s="492"/>
    </row>
    <row r="17" spans="1:4">
      <c r="A17" s="488" t="s">
        <v>156</v>
      </c>
      <c r="B17" s="197"/>
      <c r="C17" s="197"/>
      <c r="D17" s="892">
        <v>94349</v>
      </c>
    </row>
    <row r="18" spans="1:4">
      <c r="A18" s="488"/>
      <c r="B18" s="183"/>
      <c r="C18" s="183"/>
      <c r="D18" s="492"/>
    </row>
    <row r="19" spans="1:4">
      <c r="A19" s="488" t="s">
        <v>45</v>
      </c>
      <c r="B19" s="183"/>
      <c r="C19" s="405">
        <v>49399</v>
      </c>
      <c r="D19" s="490"/>
    </row>
    <row r="20" spans="1:4">
      <c r="A20" s="488" t="s">
        <v>46</v>
      </c>
      <c r="B20" s="183"/>
      <c r="C20" s="405">
        <v>10783</v>
      </c>
      <c r="D20" s="490"/>
    </row>
    <row r="21" spans="1:4">
      <c r="A21" s="488"/>
      <c r="B21" s="183"/>
      <c r="C21" s="183"/>
      <c r="D21" s="490"/>
    </row>
    <row r="22" spans="1:4">
      <c r="A22" s="493" t="s">
        <v>211</v>
      </c>
      <c r="B22" s="177"/>
      <c r="C22" s="183"/>
      <c r="D22" s="490"/>
    </row>
    <row r="23" spans="1:4">
      <c r="A23" s="494" t="s">
        <v>293</v>
      </c>
      <c r="B23" s="405">
        <v>18283</v>
      </c>
      <c r="C23" s="183"/>
      <c r="D23" s="490"/>
    </row>
    <row r="24" spans="1:4">
      <c r="A24" s="494" t="s">
        <v>294</v>
      </c>
      <c r="B24" s="405">
        <v>12973</v>
      </c>
      <c r="C24" s="183"/>
      <c r="D24" s="492"/>
    </row>
    <row r="25" spans="1:4">
      <c r="A25" s="488"/>
      <c r="B25" s="183"/>
      <c r="C25" s="183"/>
      <c r="D25" s="490"/>
    </row>
    <row r="26" spans="1:4">
      <c r="A26" s="495" t="s">
        <v>423</v>
      </c>
      <c r="B26" s="183"/>
      <c r="C26" s="183"/>
      <c r="D26" s="455"/>
    </row>
    <row r="27" spans="1:4">
      <c r="A27" s="471" t="s">
        <v>347</v>
      </c>
      <c r="B27" s="405">
        <v>67465</v>
      </c>
      <c r="C27" s="183"/>
      <c r="D27" s="455"/>
    </row>
    <row r="28" spans="1:4">
      <c r="A28" s="471" t="s">
        <v>405</v>
      </c>
      <c r="B28" s="405">
        <v>86066</v>
      </c>
      <c r="C28" s="183"/>
      <c r="D28" s="455"/>
    </row>
    <row r="29" spans="1:4">
      <c r="A29" s="496"/>
      <c r="B29" s="183"/>
      <c r="C29" s="183"/>
      <c r="D29" s="455"/>
    </row>
    <row r="30" spans="1:4">
      <c r="A30" s="497" t="s">
        <v>424</v>
      </c>
      <c r="B30" s="183"/>
      <c r="C30" s="183"/>
      <c r="D30" s="455"/>
    </row>
    <row r="31" spans="1:4">
      <c r="A31" s="471" t="s">
        <v>425</v>
      </c>
      <c r="B31" s="405">
        <v>23500</v>
      </c>
      <c r="C31" s="183"/>
      <c r="D31" s="455"/>
    </row>
    <row r="32" spans="1:4">
      <c r="A32" s="471" t="s">
        <v>426</v>
      </c>
      <c r="B32" s="885"/>
      <c r="C32" s="405">
        <v>37630</v>
      </c>
      <c r="D32" s="455"/>
    </row>
    <row r="33" spans="1:4">
      <c r="A33" s="471" t="s">
        <v>427</v>
      </c>
      <c r="B33" s="885"/>
      <c r="C33" s="405">
        <v>56445</v>
      </c>
      <c r="D33" s="455"/>
    </row>
    <row r="34" spans="1:4">
      <c r="A34" s="498"/>
      <c r="B34" s="181"/>
      <c r="C34" s="182"/>
      <c r="D34" s="456"/>
    </row>
    <row r="35" spans="1:4">
      <c r="A35" s="499" t="s">
        <v>304</v>
      </c>
      <c r="B35" s="176"/>
      <c r="C35" s="176"/>
      <c r="D35" s="500"/>
    </row>
    <row r="36" spans="1:4" ht="13.5" thickBot="1">
      <c r="A36" s="363"/>
      <c r="B36" s="198"/>
      <c r="C36" s="198"/>
      <c r="D36" s="501"/>
    </row>
    <row r="37" spans="1:4" ht="13.5" thickBot="1">
      <c r="A37" s="502" t="s">
        <v>942</v>
      </c>
      <c r="B37" s="188"/>
      <c r="C37" s="187"/>
      <c r="D37" s="454"/>
    </row>
    <row r="38" spans="1:4">
      <c r="A38" s="503"/>
      <c r="B38" s="253"/>
      <c r="C38" s="2"/>
      <c r="D38" s="504"/>
    </row>
    <row r="39" spans="1:4">
      <c r="A39" s="505" t="s">
        <v>247</v>
      </c>
      <c r="B39" s="199" t="s">
        <v>293</v>
      </c>
      <c r="C39" s="199" t="s">
        <v>294</v>
      </c>
      <c r="D39" s="454"/>
    </row>
    <row r="40" spans="1:4">
      <c r="A40" s="506" t="s">
        <v>291</v>
      </c>
      <c r="B40" s="333">
        <v>1090</v>
      </c>
      <c r="C40">
        <v>690</v>
      </c>
      <c r="D40" s="454"/>
    </row>
    <row r="41" spans="1:4">
      <c r="A41" s="506" t="s">
        <v>292</v>
      </c>
      <c r="B41" s="333">
        <v>1240</v>
      </c>
      <c r="C41">
        <v>770</v>
      </c>
      <c r="D41" s="454"/>
    </row>
    <row r="42" spans="1:4">
      <c r="A42" s="506"/>
      <c r="B42" s="183"/>
      <c r="C42" s="183"/>
      <c r="D42" s="454"/>
    </row>
    <row r="43" spans="1:4">
      <c r="A43" s="505" t="s">
        <v>248</v>
      </c>
      <c r="B43" s="199" t="s">
        <v>293</v>
      </c>
      <c r="C43" s="199" t="s">
        <v>294</v>
      </c>
      <c r="D43" s="454"/>
    </row>
    <row r="44" spans="1:4">
      <c r="A44" s="506" t="s">
        <v>291</v>
      </c>
      <c r="B44">
        <v>590</v>
      </c>
      <c r="C44">
        <v>320</v>
      </c>
      <c r="D44" s="454"/>
    </row>
    <row r="45" spans="1:4" ht="13.5" thickBot="1">
      <c r="A45" s="507" t="s">
        <v>292</v>
      </c>
      <c r="B45" s="3">
        <v>740</v>
      </c>
      <c r="C45" s="3">
        <v>410</v>
      </c>
      <c r="D45" s="508"/>
    </row>
    <row r="46" spans="1:4">
      <c r="A46" s="178"/>
      <c r="B46" s="182"/>
      <c r="C46" s="182"/>
      <c r="D46" s="190"/>
    </row>
    <row r="47" spans="1:4" s="448" customFormat="1" ht="13.5" thickBot="1">
      <c r="A47" s="178"/>
      <c r="B47" s="182"/>
      <c r="C47" s="182"/>
      <c r="D47" s="190"/>
    </row>
    <row r="48" spans="1:4" s="448" customFormat="1" ht="13.5" thickBot="1">
      <c r="A48" s="948" t="s">
        <v>561</v>
      </c>
      <c r="B48" s="949"/>
      <c r="C48" s="949"/>
      <c r="D48" s="950"/>
    </row>
    <row r="49" spans="1:4">
      <c r="A49" s="99"/>
      <c r="B49" s="469" t="s">
        <v>254</v>
      </c>
      <c r="C49" s="469" t="s">
        <v>239</v>
      </c>
      <c r="D49" s="470" t="s">
        <v>142</v>
      </c>
    </row>
    <row r="50" spans="1:4">
      <c r="A50" s="99"/>
      <c r="B50" s="885"/>
      <c r="C50" s="885"/>
      <c r="D50" s="886"/>
    </row>
    <row r="51" spans="1:4">
      <c r="A51" s="488" t="s">
        <v>433</v>
      </c>
      <c r="B51" s="197"/>
      <c r="C51" s="197"/>
      <c r="D51" s="892">
        <v>594927</v>
      </c>
    </row>
    <row r="52" spans="1:4" ht="13.5" thickBot="1">
      <c r="A52" s="509"/>
      <c r="B52" s="232"/>
      <c r="C52" s="232"/>
      <c r="D52" s="508"/>
    </row>
    <row r="53" spans="1:4" s="448" customFormat="1">
      <c r="A53" s="178"/>
      <c r="B53" s="178"/>
      <c r="C53" s="178"/>
      <c r="D53" s="178"/>
    </row>
    <row r="54" spans="1:4" s="448" customFormat="1" ht="13.5" thickBot="1">
      <c r="A54" s="178"/>
      <c r="B54" s="178"/>
      <c r="C54" s="178"/>
      <c r="D54" s="178"/>
    </row>
    <row r="55" spans="1:4" ht="13.5" thickBot="1">
      <c r="A55" s="948" t="s">
        <v>560</v>
      </c>
      <c r="B55" s="949"/>
      <c r="C55" s="949"/>
      <c r="D55" s="950"/>
    </row>
    <row r="56" spans="1:4">
      <c r="A56" s="503"/>
      <c r="B56" s="200"/>
      <c r="C56" s="201"/>
      <c r="D56" s="454"/>
    </row>
    <row r="57" spans="1:4">
      <c r="A57" s="506" t="s">
        <v>305</v>
      </c>
      <c r="B57" s="333">
        <v>40997</v>
      </c>
      <c r="C57" s="253"/>
      <c r="D57" s="454"/>
    </row>
    <row r="58" spans="1:4" ht="13.5" thickBot="1">
      <c r="A58" s="510"/>
      <c r="B58" s="511"/>
      <c r="C58" s="512"/>
      <c r="D58" s="508"/>
    </row>
    <row r="59" spans="1:4">
      <c r="A59" s="183"/>
      <c r="B59" s="284"/>
      <c r="C59" s="183"/>
      <c r="D59" s="170"/>
    </row>
  </sheetData>
  <customSheetViews>
    <customSheetView guid="{F165901F-2ED3-463B-B2D8-F03C10664774}" fitToPage="1">
      <selection sqref="A1:D1"/>
      <pageMargins left="0.75" right="0.75" top="1" bottom="1" header="0.5" footer="0.5"/>
      <pageSetup paperSize="9" fitToHeight="0" orientation="landscape" r:id="rId1"/>
      <headerFooter alignWithMargins="0"/>
    </customSheetView>
    <customSheetView guid="{4815BE6A-DAE3-4DF6-B77E-1B568730B529}" fitToPage="1">
      <selection activeCell="D51" sqref="D5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37"/>
  <sheetViews>
    <sheetView topLeftCell="A128" zoomScaleNormal="100" workbookViewId="0">
      <selection activeCell="L28" sqref="L28"/>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40.710937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956" t="s">
        <v>931</v>
      </c>
      <c r="B1" s="957"/>
      <c r="C1" s="957"/>
      <c r="D1" s="957"/>
      <c r="E1" s="957"/>
      <c r="F1" s="957"/>
      <c r="G1" s="957"/>
      <c r="H1" s="954" t="s">
        <v>80</v>
      </c>
      <c r="I1" s="954"/>
      <c r="J1" s="955"/>
    </row>
    <row r="2" spans="1:12" s="448" customFormat="1" ht="20.25">
      <c r="A2" s="461"/>
      <c r="B2" s="461"/>
      <c r="C2" s="253"/>
      <c r="D2" s="462"/>
      <c r="E2" s="462"/>
      <c r="F2" s="462"/>
    </row>
    <row r="3" spans="1:12" s="448" customFormat="1" ht="21" thickBot="1">
      <c r="A3" s="461"/>
      <c r="B3" s="461"/>
      <c r="C3" s="253"/>
      <c r="D3" s="462"/>
      <c r="E3" s="462"/>
      <c r="F3" s="462"/>
      <c r="G3" s="253"/>
      <c r="H3" s="253"/>
      <c r="I3" s="253"/>
      <c r="J3" s="253"/>
      <c r="K3" s="253"/>
      <c r="L3" s="253"/>
    </row>
    <row r="4" spans="1:12" s="59" customFormat="1" ht="13.5" thickBot="1">
      <c r="A4" s="948" t="s">
        <v>896</v>
      </c>
      <c r="B4" s="949"/>
      <c r="C4" s="949"/>
      <c r="D4" s="949"/>
      <c r="E4" s="949"/>
      <c r="F4" s="949"/>
      <c r="G4" s="949"/>
      <c r="H4" s="949"/>
      <c r="I4" s="949"/>
      <c r="J4" s="950"/>
      <c r="K4" s="354"/>
      <c r="L4" s="354"/>
    </row>
    <row r="5" spans="1:12" s="59" customFormat="1">
      <c r="A5" s="516"/>
      <c r="B5" s="517"/>
      <c r="C5" s="354"/>
      <c r="D5" s="191"/>
      <c r="E5" s="191"/>
      <c r="F5" s="191"/>
      <c r="G5" s="354"/>
      <c r="H5" s="354"/>
      <c r="I5" s="354"/>
      <c r="J5" s="518"/>
      <c r="K5" s="354"/>
      <c r="L5" s="266"/>
    </row>
    <row r="6" spans="1:12">
      <c r="A6" s="519"/>
      <c r="B6" s="267" t="s">
        <v>42</v>
      </c>
      <c r="C6" s="962" t="s">
        <v>43</v>
      </c>
      <c r="D6" s="962"/>
      <c r="E6" s="962"/>
      <c r="F6" s="963"/>
      <c r="G6" s="964" t="s">
        <v>44</v>
      </c>
      <c r="H6" s="962"/>
      <c r="I6" s="962"/>
      <c r="J6" s="965"/>
      <c r="K6" s="354"/>
    </row>
    <row r="7" spans="1:12" ht="27.75" customHeight="1">
      <c r="A7" s="520" t="s">
        <v>149</v>
      </c>
      <c r="B7" s="268" t="s">
        <v>265</v>
      </c>
      <c r="C7" s="269" t="s">
        <v>192</v>
      </c>
      <c r="D7" s="269" t="s">
        <v>150</v>
      </c>
      <c r="E7" s="269" t="s">
        <v>193</v>
      </c>
      <c r="F7" s="269" t="s">
        <v>138</v>
      </c>
      <c r="G7" s="355" t="s">
        <v>192</v>
      </c>
      <c r="H7" s="269" t="s">
        <v>150</v>
      </c>
      <c r="I7" s="269" t="s">
        <v>193</v>
      </c>
      <c r="J7" s="521" t="s">
        <v>138</v>
      </c>
      <c r="K7" s="253"/>
      <c r="L7" s="269"/>
    </row>
    <row r="8" spans="1:12">
      <c r="A8" s="522" t="s">
        <v>151</v>
      </c>
      <c r="B8" s="270"/>
      <c r="C8" s="514" t="s">
        <v>267</v>
      </c>
      <c r="D8" s="514" t="s">
        <v>280</v>
      </c>
      <c r="E8" s="514" t="s">
        <v>267</v>
      </c>
      <c r="F8" s="514" t="s">
        <v>268</v>
      </c>
      <c r="G8" s="515" t="s">
        <v>267</v>
      </c>
      <c r="H8" s="514" t="s">
        <v>280</v>
      </c>
      <c r="I8" s="514" t="s">
        <v>267</v>
      </c>
      <c r="J8" s="523" t="s">
        <v>268</v>
      </c>
      <c r="K8" s="353"/>
      <c r="L8" s="353"/>
    </row>
    <row r="9" spans="1:12" ht="14.25">
      <c r="A9" s="524">
        <v>327</v>
      </c>
      <c r="B9" s="34" t="s">
        <v>379</v>
      </c>
      <c r="C9" s="333">
        <v>55210</v>
      </c>
      <c r="D9" s="9">
        <v>0</v>
      </c>
      <c r="E9" s="333">
        <v>6810</v>
      </c>
      <c r="F9" s="333">
        <v>7820</v>
      </c>
      <c r="G9" s="870">
        <f>C9*1.05</f>
        <v>57970.5</v>
      </c>
      <c r="H9" s="9">
        <v>0</v>
      </c>
      <c r="I9" s="9">
        <f>E9*1.1</f>
        <v>7491.0000000000009</v>
      </c>
      <c r="J9" s="871">
        <f>F9*1.19</f>
        <v>9305.7999999999993</v>
      </c>
      <c r="K9" s="353"/>
      <c r="L9" s="356"/>
    </row>
    <row r="10" spans="1:12" ht="14.25">
      <c r="A10" s="524">
        <v>427</v>
      </c>
      <c r="B10" s="34" t="s">
        <v>707</v>
      </c>
      <c r="C10" s="333">
        <v>55210</v>
      </c>
      <c r="D10" s="9">
        <v>0</v>
      </c>
      <c r="E10" s="333">
        <v>6810</v>
      </c>
      <c r="F10" s="333">
        <v>7820</v>
      </c>
      <c r="G10" s="870">
        <f>C10*1.05</f>
        <v>57970.5</v>
      </c>
      <c r="H10" s="9">
        <v>0</v>
      </c>
      <c r="I10" s="9">
        <f>E10*1.1</f>
        <v>7491.0000000000009</v>
      </c>
      <c r="J10" s="871">
        <f>F10*1.19</f>
        <v>9305.7999999999993</v>
      </c>
      <c r="K10" s="353"/>
      <c r="L10" s="356"/>
    </row>
    <row r="11" spans="1:12" ht="14.25">
      <c r="A11" s="524">
        <v>326</v>
      </c>
      <c r="B11" s="34" t="s">
        <v>380</v>
      </c>
      <c r="C11" s="333">
        <v>76440</v>
      </c>
      <c r="D11" s="9">
        <v>0</v>
      </c>
      <c r="E11" s="333">
        <v>10720</v>
      </c>
      <c r="F11" s="333">
        <v>23340</v>
      </c>
      <c r="G11" s="870">
        <f>C11*1.07</f>
        <v>81790.8</v>
      </c>
      <c r="H11" s="9">
        <v>0</v>
      </c>
      <c r="I11" s="9">
        <f>E11*1.1</f>
        <v>11792.000000000002</v>
      </c>
      <c r="J11" s="871">
        <f>F11*1.19</f>
        <v>27774.6</v>
      </c>
      <c r="K11" s="353"/>
      <c r="L11" s="356"/>
    </row>
    <row r="12" spans="1:12" ht="14.25">
      <c r="A12" s="524">
        <v>328</v>
      </c>
      <c r="B12" s="34" t="s">
        <v>411</v>
      </c>
      <c r="C12" s="333">
        <v>76440</v>
      </c>
      <c r="D12" s="9">
        <v>0</v>
      </c>
      <c r="E12" s="333">
        <v>10720</v>
      </c>
      <c r="F12" s="333">
        <v>23340</v>
      </c>
      <c r="G12" s="870">
        <f>C12*1.07</f>
        <v>81790.8</v>
      </c>
      <c r="H12" s="9">
        <v>0</v>
      </c>
      <c r="I12" s="9">
        <f>E12*1.11</f>
        <v>11899.2</v>
      </c>
      <c r="J12" s="871">
        <f>F12*1.19</f>
        <v>27774.6</v>
      </c>
      <c r="K12" s="353"/>
      <c r="L12" s="356"/>
    </row>
    <row r="13" spans="1:12" ht="14.25">
      <c r="A13" s="524">
        <v>329</v>
      </c>
      <c r="B13" s="34" t="s">
        <v>361</v>
      </c>
      <c r="C13" s="333">
        <v>76440</v>
      </c>
      <c r="D13" s="9">
        <v>0</v>
      </c>
      <c r="E13" s="333">
        <v>10720</v>
      </c>
      <c r="F13" s="333">
        <v>18330</v>
      </c>
      <c r="G13" s="870">
        <f t="shared" ref="G13:G16" si="0">C13*1.07</f>
        <v>81790.8</v>
      </c>
      <c r="H13" s="9">
        <v>0</v>
      </c>
      <c r="I13" s="9">
        <f t="shared" ref="I13:I16" si="1">E13*1.11</f>
        <v>11899.2</v>
      </c>
      <c r="J13" s="871">
        <f t="shared" ref="J13:J28" si="2">F13*1.19</f>
        <v>21812.7</v>
      </c>
      <c r="K13" s="353"/>
      <c r="L13" s="356"/>
    </row>
    <row r="14" spans="1:12" ht="14.25">
      <c r="A14" s="524">
        <v>426</v>
      </c>
      <c r="B14" s="34" t="s">
        <v>709</v>
      </c>
      <c r="C14" s="333">
        <v>76440</v>
      </c>
      <c r="D14" s="9">
        <v>0</v>
      </c>
      <c r="E14" s="333">
        <v>10720</v>
      </c>
      <c r="F14" s="333">
        <v>23340</v>
      </c>
      <c r="G14" s="870">
        <f t="shared" si="0"/>
        <v>81790.8</v>
      </c>
      <c r="H14" s="9">
        <v>0</v>
      </c>
      <c r="I14" s="9">
        <f t="shared" si="1"/>
        <v>11899.2</v>
      </c>
      <c r="J14" s="871">
        <f t="shared" si="2"/>
        <v>27774.6</v>
      </c>
      <c r="K14" s="353"/>
      <c r="L14" s="356"/>
    </row>
    <row r="15" spans="1:12" ht="14.25">
      <c r="A15" s="524">
        <v>428</v>
      </c>
      <c r="B15" s="34" t="s">
        <v>708</v>
      </c>
      <c r="C15" s="333">
        <v>76440</v>
      </c>
      <c r="D15" s="9">
        <v>0</v>
      </c>
      <c r="E15" s="333">
        <v>10720</v>
      </c>
      <c r="F15" s="333">
        <v>23340</v>
      </c>
      <c r="G15" s="870">
        <f t="shared" si="0"/>
        <v>81790.8</v>
      </c>
      <c r="H15" s="9">
        <v>0</v>
      </c>
      <c r="I15" s="9">
        <f t="shared" si="1"/>
        <v>11899.2</v>
      </c>
      <c r="J15" s="871">
        <f t="shared" si="2"/>
        <v>27774.6</v>
      </c>
      <c r="K15" s="353"/>
      <c r="L15" s="356"/>
    </row>
    <row r="16" spans="1:12" ht="14.25">
      <c r="A16" s="524">
        <v>429</v>
      </c>
      <c r="B16" s="34" t="s">
        <v>710</v>
      </c>
      <c r="C16" s="333">
        <v>76440</v>
      </c>
      <c r="D16" s="9">
        <v>0</v>
      </c>
      <c r="E16" s="333">
        <v>10720</v>
      </c>
      <c r="F16" s="333">
        <v>18330</v>
      </c>
      <c r="G16" s="870">
        <f t="shared" si="0"/>
        <v>81790.8</v>
      </c>
      <c r="H16" s="9">
        <v>0</v>
      </c>
      <c r="I16" s="9">
        <f t="shared" si="1"/>
        <v>11899.2</v>
      </c>
      <c r="J16" s="871">
        <f t="shared" si="2"/>
        <v>21812.7</v>
      </c>
      <c r="K16" s="353"/>
      <c r="L16" s="356"/>
    </row>
    <row r="17" spans="1:12" ht="14.25">
      <c r="A17" s="524">
        <v>15</v>
      </c>
      <c r="B17" s="34" t="s">
        <v>751</v>
      </c>
      <c r="C17" s="333">
        <v>50190</v>
      </c>
      <c r="D17" s="333">
        <v>2910</v>
      </c>
      <c r="E17" s="333">
        <v>6810</v>
      </c>
      <c r="F17" s="333">
        <v>7520</v>
      </c>
      <c r="G17" s="870">
        <f>C17*1.05</f>
        <v>52699.5</v>
      </c>
      <c r="H17" s="9">
        <f>D17*1.05</f>
        <v>3055.5</v>
      </c>
      <c r="I17" s="9">
        <f>E17*1.1</f>
        <v>7491.0000000000009</v>
      </c>
      <c r="J17" s="871">
        <f t="shared" si="2"/>
        <v>8948.7999999999993</v>
      </c>
      <c r="K17" s="353"/>
      <c r="L17" s="356"/>
    </row>
    <row r="18" spans="1:12" ht="14.25">
      <c r="A18" s="524">
        <v>334</v>
      </c>
      <c r="B18" s="34" t="s">
        <v>381</v>
      </c>
      <c r="C18" s="333">
        <v>60430</v>
      </c>
      <c r="D18" s="333">
        <v>2910</v>
      </c>
      <c r="E18" s="333">
        <v>6810</v>
      </c>
      <c r="F18" s="333">
        <v>7520</v>
      </c>
      <c r="G18" s="870">
        <f t="shared" ref="G18:G27" si="3">C18*1.05</f>
        <v>63451.5</v>
      </c>
      <c r="H18" s="9">
        <f t="shared" ref="H18:H27" si="4">D18*1.05</f>
        <v>3055.5</v>
      </c>
      <c r="I18" s="9">
        <f t="shared" ref="I18:I30" si="5">E18*1.1</f>
        <v>7491.0000000000009</v>
      </c>
      <c r="J18" s="871">
        <f t="shared" si="2"/>
        <v>8948.7999999999993</v>
      </c>
      <c r="K18" s="353"/>
      <c r="L18" s="356"/>
    </row>
    <row r="19" spans="1:12" ht="14.25">
      <c r="A19" s="524">
        <v>1911</v>
      </c>
      <c r="B19" s="34" t="s">
        <v>532</v>
      </c>
      <c r="C19" s="333">
        <v>50190</v>
      </c>
      <c r="D19" s="333">
        <v>2910</v>
      </c>
      <c r="E19" s="333">
        <v>6810</v>
      </c>
      <c r="F19" s="333">
        <v>7520</v>
      </c>
      <c r="G19" s="870">
        <f t="shared" si="3"/>
        <v>52699.5</v>
      </c>
      <c r="H19" s="9">
        <f t="shared" si="4"/>
        <v>3055.5</v>
      </c>
      <c r="I19" s="9">
        <f t="shared" si="5"/>
        <v>7491.0000000000009</v>
      </c>
      <c r="J19" s="871">
        <f t="shared" si="2"/>
        <v>8948.7999999999993</v>
      </c>
      <c r="K19" s="353"/>
      <c r="L19" s="356"/>
    </row>
    <row r="20" spans="1:12" ht="14.25">
      <c r="A20" s="524">
        <v>1912</v>
      </c>
      <c r="B20" s="34" t="s">
        <v>319</v>
      </c>
      <c r="C20" s="333">
        <v>50190</v>
      </c>
      <c r="D20" s="333">
        <v>2910</v>
      </c>
      <c r="E20" s="333">
        <v>6810</v>
      </c>
      <c r="F20" s="333">
        <v>7520</v>
      </c>
      <c r="G20" s="870">
        <f t="shared" si="3"/>
        <v>52699.5</v>
      </c>
      <c r="H20" s="9">
        <f t="shared" si="4"/>
        <v>3055.5</v>
      </c>
      <c r="I20" s="9">
        <f t="shared" si="5"/>
        <v>7491.0000000000009</v>
      </c>
      <c r="J20" s="871">
        <f t="shared" si="2"/>
        <v>8948.7999999999993</v>
      </c>
      <c r="K20" s="353"/>
      <c r="L20" s="356"/>
    </row>
    <row r="21" spans="1:12" ht="14.25">
      <c r="A21" s="524">
        <v>1922</v>
      </c>
      <c r="B21" s="34" t="s">
        <v>284</v>
      </c>
      <c r="C21" s="333">
        <v>50190</v>
      </c>
      <c r="D21" s="333">
        <v>2910</v>
      </c>
      <c r="E21" s="333">
        <v>6810</v>
      </c>
      <c r="F21" s="333">
        <v>7520</v>
      </c>
      <c r="G21" s="870">
        <f t="shared" si="3"/>
        <v>52699.5</v>
      </c>
      <c r="H21" s="9">
        <f t="shared" si="4"/>
        <v>3055.5</v>
      </c>
      <c r="I21" s="9">
        <f t="shared" si="5"/>
        <v>7491.0000000000009</v>
      </c>
      <c r="J21" s="871">
        <f t="shared" si="2"/>
        <v>8948.7999999999993</v>
      </c>
      <c r="K21" s="353"/>
      <c r="L21" s="356"/>
    </row>
    <row r="22" spans="1:12" ht="14.25">
      <c r="A22" s="524">
        <v>1932</v>
      </c>
      <c r="B22" s="34" t="s">
        <v>752</v>
      </c>
      <c r="C22" s="333">
        <v>60430</v>
      </c>
      <c r="D22" s="333">
        <v>2910</v>
      </c>
      <c r="E22" s="333">
        <v>6810</v>
      </c>
      <c r="F22" s="333">
        <v>7520</v>
      </c>
      <c r="G22" s="870">
        <f t="shared" si="3"/>
        <v>63451.5</v>
      </c>
      <c r="H22" s="9">
        <f t="shared" si="4"/>
        <v>3055.5</v>
      </c>
      <c r="I22" s="9">
        <f t="shared" si="5"/>
        <v>7491.0000000000009</v>
      </c>
      <c r="J22" s="871">
        <f t="shared" si="2"/>
        <v>8948.7999999999993</v>
      </c>
      <c r="K22" s="353"/>
      <c r="L22" s="356"/>
    </row>
    <row r="23" spans="1:12" ht="14.25">
      <c r="A23" s="524">
        <v>1942</v>
      </c>
      <c r="B23" s="34" t="s">
        <v>714</v>
      </c>
      <c r="C23" s="333">
        <v>50190</v>
      </c>
      <c r="D23" s="333">
        <v>2910</v>
      </c>
      <c r="E23" s="333">
        <v>6810</v>
      </c>
      <c r="F23" s="333">
        <v>7520</v>
      </c>
      <c r="G23" s="870">
        <f t="shared" si="3"/>
        <v>52699.5</v>
      </c>
      <c r="H23" s="9">
        <f t="shared" si="4"/>
        <v>3055.5</v>
      </c>
      <c r="I23" s="9">
        <f t="shared" si="5"/>
        <v>7491.0000000000009</v>
      </c>
      <c r="J23" s="871">
        <f t="shared" si="2"/>
        <v>8948.7999999999993</v>
      </c>
      <c r="K23" s="353"/>
      <c r="L23" s="356"/>
    </row>
    <row r="24" spans="1:12" ht="14.25">
      <c r="A24" s="524">
        <v>1952</v>
      </c>
      <c r="B24" s="34" t="s">
        <v>318</v>
      </c>
      <c r="C24" s="333">
        <v>50190</v>
      </c>
      <c r="D24" s="333">
        <v>2910</v>
      </c>
      <c r="E24" s="333">
        <v>6810</v>
      </c>
      <c r="F24" s="333">
        <v>7520</v>
      </c>
      <c r="G24" s="870">
        <f t="shared" si="3"/>
        <v>52699.5</v>
      </c>
      <c r="H24" s="9">
        <f t="shared" si="4"/>
        <v>3055.5</v>
      </c>
      <c r="I24" s="9">
        <f t="shared" si="5"/>
        <v>7491.0000000000009</v>
      </c>
      <c r="J24" s="871">
        <f t="shared" si="2"/>
        <v>8948.7999999999993</v>
      </c>
      <c r="K24" s="353"/>
      <c r="L24" s="356"/>
    </row>
    <row r="25" spans="1:12" ht="14.25">
      <c r="A25" s="524">
        <v>1953</v>
      </c>
      <c r="B25" s="34" t="s">
        <v>711</v>
      </c>
      <c r="C25" s="333">
        <v>64170</v>
      </c>
      <c r="D25" s="333">
        <v>2910</v>
      </c>
      <c r="E25" s="333">
        <v>6810</v>
      </c>
      <c r="F25" s="333">
        <v>7520</v>
      </c>
      <c r="G25" s="870">
        <f t="shared" si="3"/>
        <v>67378.5</v>
      </c>
      <c r="H25" s="9">
        <f t="shared" si="4"/>
        <v>3055.5</v>
      </c>
      <c r="I25" s="9">
        <f t="shared" si="5"/>
        <v>7491.0000000000009</v>
      </c>
      <c r="J25" s="871">
        <f t="shared" si="2"/>
        <v>8948.7999999999993</v>
      </c>
      <c r="K25" s="353"/>
      <c r="L25" s="356"/>
    </row>
    <row r="26" spans="1:12" ht="14.25">
      <c r="A26" s="524">
        <v>1954</v>
      </c>
      <c r="B26" s="34" t="s">
        <v>713</v>
      </c>
      <c r="C26" s="333">
        <v>64170</v>
      </c>
      <c r="D26" s="333">
        <v>2910</v>
      </c>
      <c r="E26" s="333">
        <v>6810</v>
      </c>
      <c r="F26" s="333">
        <v>7520</v>
      </c>
      <c r="G26" s="870">
        <f t="shared" si="3"/>
        <v>67378.5</v>
      </c>
      <c r="H26" s="9">
        <f t="shared" si="4"/>
        <v>3055.5</v>
      </c>
      <c r="I26" s="9">
        <f t="shared" si="5"/>
        <v>7491.0000000000009</v>
      </c>
      <c r="J26" s="871">
        <f t="shared" si="2"/>
        <v>8948.7999999999993</v>
      </c>
      <c r="K26" s="353"/>
      <c r="L26" s="356"/>
    </row>
    <row r="27" spans="1:12" ht="14.25">
      <c r="A27" s="524">
        <v>1955</v>
      </c>
      <c r="B27" s="34" t="s">
        <v>712</v>
      </c>
      <c r="C27" s="333">
        <v>64170</v>
      </c>
      <c r="D27" s="333">
        <v>2910</v>
      </c>
      <c r="E27" s="333">
        <v>6810</v>
      </c>
      <c r="F27" s="333">
        <v>7520</v>
      </c>
      <c r="G27" s="870">
        <f t="shared" si="3"/>
        <v>67378.5</v>
      </c>
      <c r="H27" s="9">
        <f t="shared" si="4"/>
        <v>3055.5</v>
      </c>
      <c r="I27" s="9">
        <f t="shared" si="5"/>
        <v>7491.0000000000009</v>
      </c>
      <c r="J27" s="871">
        <f t="shared" si="2"/>
        <v>8948.7999999999993</v>
      </c>
      <c r="K27" s="353"/>
      <c r="L27" s="356"/>
    </row>
    <row r="28" spans="1:12" ht="14.25">
      <c r="A28" s="524">
        <v>330</v>
      </c>
      <c r="B28" s="34" t="s">
        <v>12</v>
      </c>
      <c r="C28" s="333">
        <v>79890</v>
      </c>
      <c r="D28" s="9">
        <v>0</v>
      </c>
      <c r="E28" s="333">
        <v>8410</v>
      </c>
      <c r="F28" s="333">
        <v>8240</v>
      </c>
      <c r="G28" s="870">
        <f>C28*1.07</f>
        <v>85482.3</v>
      </c>
      <c r="H28" s="9">
        <v>0</v>
      </c>
      <c r="I28" s="9">
        <f t="shared" si="5"/>
        <v>9251</v>
      </c>
      <c r="J28" s="871">
        <f t="shared" si="2"/>
        <v>9805.6</v>
      </c>
      <c r="K28" s="353"/>
      <c r="L28" s="390"/>
    </row>
    <row r="29" spans="1:12" ht="14.25">
      <c r="A29" s="524">
        <v>2501</v>
      </c>
      <c r="B29" s="34" t="s">
        <v>715</v>
      </c>
      <c r="C29" s="333">
        <v>66180</v>
      </c>
      <c r="D29" s="9">
        <v>0</v>
      </c>
      <c r="E29" s="333">
        <v>10910</v>
      </c>
      <c r="F29" s="333">
        <v>12030</v>
      </c>
      <c r="G29" s="870">
        <f>C29*1.05</f>
        <v>69489</v>
      </c>
      <c r="H29" s="9">
        <v>0</v>
      </c>
      <c r="I29" s="9">
        <f t="shared" si="5"/>
        <v>12001.000000000002</v>
      </c>
      <c r="J29" s="871">
        <f>F29*1.19</f>
        <v>14315.699999999999</v>
      </c>
      <c r="K29" s="353"/>
      <c r="L29" s="356"/>
    </row>
    <row r="30" spans="1:12" ht="14.25">
      <c r="A30" s="524">
        <v>39</v>
      </c>
      <c r="B30" s="34" t="s">
        <v>231</v>
      </c>
      <c r="C30" s="333">
        <v>90390</v>
      </c>
      <c r="D30" s="333">
        <v>7960</v>
      </c>
      <c r="E30" s="333">
        <v>10720</v>
      </c>
      <c r="F30" s="333">
        <v>16720</v>
      </c>
      <c r="G30" s="870">
        <f>C30*1.07</f>
        <v>96717.3</v>
      </c>
      <c r="H30" s="9">
        <f>D30*1.07</f>
        <v>8517.2000000000007</v>
      </c>
      <c r="I30" s="9">
        <f t="shared" si="5"/>
        <v>11792.000000000002</v>
      </c>
      <c r="J30" s="871">
        <f>F30*1.19</f>
        <v>19896.8</v>
      </c>
      <c r="K30" s="353"/>
      <c r="L30" s="356"/>
    </row>
    <row r="31" spans="1:12" ht="14.25">
      <c r="A31" s="524">
        <v>59</v>
      </c>
      <c r="B31" s="34" t="s">
        <v>14</v>
      </c>
      <c r="C31" s="333">
        <v>90390</v>
      </c>
      <c r="D31" s="333">
        <v>7960</v>
      </c>
      <c r="E31" s="333">
        <v>10720</v>
      </c>
      <c r="F31" s="333">
        <v>23340</v>
      </c>
      <c r="G31" s="870">
        <f t="shared" ref="G31:G94" si="6">C31*1.07</f>
        <v>96717.3</v>
      </c>
      <c r="H31" s="9">
        <f t="shared" ref="H31:H94" si="7">D31*1.07</f>
        <v>8517.2000000000007</v>
      </c>
      <c r="I31" s="9">
        <f>E31*1.11</f>
        <v>11899.2</v>
      </c>
      <c r="J31" s="871">
        <f>F31*1.19</f>
        <v>27774.6</v>
      </c>
      <c r="K31" s="353"/>
      <c r="L31" s="356"/>
    </row>
    <row r="32" spans="1:12" ht="14.25">
      <c r="A32" s="524">
        <v>92</v>
      </c>
      <c r="B32" s="34" t="s">
        <v>129</v>
      </c>
      <c r="C32" s="333">
        <v>90390</v>
      </c>
      <c r="D32" s="333">
        <v>7960</v>
      </c>
      <c r="E32" s="333">
        <v>10720</v>
      </c>
      <c r="F32" s="333">
        <v>23340</v>
      </c>
      <c r="G32" s="870">
        <f t="shared" si="6"/>
        <v>96717.3</v>
      </c>
      <c r="H32" s="9">
        <f t="shared" si="7"/>
        <v>8517.2000000000007</v>
      </c>
      <c r="I32" s="9">
        <f t="shared" ref="I32:I95" si="8">E32*1.11</f>
        <v>11899.2</v>
      </c>
      <c r="J32" s="871">
        <f>F32*1.19</f>
        <v>27774.6</v>
      </c>
      <c r="K32" s="353"/>
      <c r="L32" s="356"/>
    </row>
    <row r="33" spans="1:12" ht="14.25">
      <c r="A33" s="524">
        <v>93</v>
      </c>
      <c r="B33" s="34" t="s">
        <v>128</v>
      </c>
      <c r="C33" s="333">
        <v>90390</v>
      </c>
      <c r="D33" s="333">
        <v>7960</v>
      </c>
      <c r="E33" s="333">
        <v>10720</v>
      </c>
      <c r="F33" s="333">
        <v>23340</v>
      </c>
      <c r="G33" s="870">
        <f t="shared" si="6"/>
        <v>96717.3</v>
      </c>
      <c r="H33" s="9">
        <f t="shared" si="7"/>
        <v>8517.2000000000007</v>
      </c>
      <c r="I33" s="9">
        <f t="shared" si="8"/>
        <v>11899.2</v>
      </c>
      <c r="J33" s="871">
        <f t="shared" ref="J33:J96" si="9">F33*1.19</f>
        <v>27774.6</v>
      </c>
      <c r="K33" s="353"/>
      <c r="L33" s="356"/>
    </row>
    <row r="34" spans="1:12" ht="14.25">
      <c r="A34" s="524">
        <v>94</v>
      </c>
      <c r="B34" s="34" t="s">
        <v>330</v>
      </c>
      <c r="C34" s="333">
        <v>113450</v>
      </c>
      <c r="D34" s="333">
        <v>7960</v>
      </c>
      <c r="E34" s="333">
        <v>10720</v>
      </c>
      <c r="F34" s="333">
        <v>16720</v>
      </c>
      <c r="G34" s="870">
        <f t="shared" si="6"/>
        <v>121391.5</v>
      </c>
      <c r="H34" s="9">
        <f t="shared" si="7"/>
        <v>8517.2000000000007</v>
      </c>
      <c r="I34" s="9">
        <f t="shared" si="8"/>
        <v>11899.2</v>
      </c>
      <c r="J34" s="871">
        <f t="shared" si="9"/>
        <v>19896.8</v>
      </c>
      <c r="K34" s="353"/>
      <c r="L34" s="356"/>
    </row>
    <row r="35" spans="1:12" ht="14.25">
      <c r="A35" s="524">
        <v>336</v>
      </c>
      <c r="B35" s="34" t="s">
        <v>934</v>
      </c>
      <c r="C35" s="333">
        <v>100420</v>
      </c>
      <c r="D35" s="333">
        <v>7960</v>
      </c>
      <c r="E35" s="333">
        <v>14440</v>
      </c>
      <c r="F35" s="333">
        <v>23340</v>
      </c>
      <c r="G35" s="870">
        <f t="shared" si="6"/>
        <v>107449.40000000001</v>
      </c>
      <c r="H35" s="9">
        <f t="shared" si="7"/>
        <v>8517.2000000000007</v>
      </c>
      <c r="I35" s="9">
        <f t="shared" si="8"/>
        <v>16028.400000000001</v>
      </c>
      <c r="J35" s="871">
        <f t="shared" si="9"/>
        <v>27774.6</v>
      </c>
      <c r="K35" s="353"/>
      <c r="L35" s="356"/>
    </row>
    <row r="36" spans="1:12" ht="13.9" customHeight="1">
      <c r="A36" s="524">
        <v>388</v>
      </c>
      <c r="B36" s="34" t="s">
        <v>753</v>
      </c>
      <c r="C36" s="333">
        <v>181360</v>
      </c>
      <c r="D36" s="333">
        <v>7960</v>
      </c>
      <c r="E36" s="333">
        <v>10720</v>
      </c>
      <c r="F36" s="333">
        <v>16720</v>
      </c>
      <c r="G36" s="870">
        <f t="shared" si="6"/>
        <v>194055.2</v>
      </c>
      <c r="H36" s="9">
        <f t="shared" si="7"/>
        <v>8517.2000000000007</v>
      </c>
      <c r="I36" s="9">
        <f t="shared" si="8"/>
        <v>11899.2</v>
      </c>
      <c r="J36" s="871">
        <f t="shared" si="9"/>
        <v>19896.8</v>
      </c>
      <c r="K36" s="353"/>
      <c r="L36" s="356"/>
    </row>
    <row r="37" spans="1:12" ht="13.15" customHeight="1">
      <c r="A37" s="524">
        <v>389</v>
      </c>
      <c r="B37" s="34" t="s">
        <v>754</v>
      </c>
      <c r="C37" s="333">
        <v>100420</v>
      </c>
      <c r="D37" s="333">
        <v>7960</v>
      </c>
      <c r="E37" s="333">
        <v>10720</v>
      </c>
      <c r="F37" s="333">
        <v>16720</v>
      </c>
      <c r="G37" s="870">
        <f t="shared" si="6"/>
        <v>107449.40000000001</v>
      </c>
      <c r="H37" s="9">
        <f t="shared" si="7"/>
        <v>8517.2000000000007</v>
      </c>
      <c r="I37" s="9">
        <f t="shared" si="8"/>
        <v>11899.2</v>
      </c>
      <c r="J37" s="871">
        <f t="shared" si="9"/>
        <v>19896.8</v>
      </c>
      <c r="K37" s="353"/>
      <c r="L37" s="356"/>
    </row>
    <row r="38" spans="1:12" ht="14.25">
      <c r="A38" s="524">
        <v>390</v>
      </c>
      <c r="B38" s="34" t="s">
        <v>755</v>
      </c>
      <c r="C38" s="333">
        <v>100420</v>
      </c>
      <c r="D38" s="333">
        <v>7960</v>
      </c>
      <c r="E38" s="333">
        <v>10720</v>
      </c>
      <c r="F38" s="333">
        <v>16720</v>
      </c>
      <c r="G38" s="870">
        <f t="shared" si="6"/>
        <v>107449.40000000001</v>
      </c>
      <c r="H38" s="9">
        <f t="shared" si="7"/>
        <v>8517.2000000000007</v>
      </c>
      <c r="I38" s="9">
        <f t="shared" si="8"/>
        <v>11899.2</v>
      </c>
      <c r="J38" s="871">
        <f t="shared" si="9"/>
        <v>19896.8</v>
      </c>
      <c r="K38" s="353"/>
      <c r="L38" s="356"/>
    </row>
    <row r="39" spans="1:12" ht="14.25">
      <c r="A39" s="524">
        <v>393</v>
      </c>
      <c r="B39" s="34" t="s">
        <v>416</v>
      </c>
      <c r="C39" s="333">
        <v>164530</v>
      </c>
      <c r="D39" s="333">
        <v>7960</v>
      </c>
      <c r="E39" s="333">
        <v>10720</v>
      </c>
      <c r="F39" s="333">
        <v>16720</v>
      </c>
      <c r="G39" s="870">
        <f t="shared" si="6"/>
        <v>176047.1</v>
      </c>
      <c r="H39" s="9">
        <f t="shared" si="7"/>
        <v>8517.2000000000007</v>
      </c>
      <c r="I39" s="9">
        <f t="shared" si="8"/>
        <v>11899.2</v>
      </c>
      <c r="J39" s="871">
        <f t="shared" si="9"/>
        <v>19896.8</v>
      </c>
      <c r="K39" s="353"/>
      <c r="L39" s="356"/>
    </row>
    <row r="40" spans="1:12" s="441" customFormat="1" ht="14.25">
      <c r="A40" s="524">
        <v>394</v>
      </c>
      <c r="B40" s="34" t="s">
        <v>874</v>
      </c>
      <c r="C40" s="333">
        <v>181360</v>
      </c>
      <c r="D40" s="333">
        <v>7960</v>
      </c>
      <c r="E40" s="333">
        <v>10720</v>
      </c>
      <c r="F40" s="333">
        <v>16720</v>
      </c>
      <c r="G40" s="870">
        <f t="shared" si="6"/>
        <v>194055.2</v>
      </c>
      <c r="H40" s="9">
        <f t="shared" si="7"/>
        <v>8517.2000000000007</v>
      </c>
      <c r="I40" s="9">
        <f t="shared" si="8"/>
        <v>11899.2</v>
      </c>
      <c r="J40" s="871">
        <f t="shared" si="9"/>
        <v>19896.8</v>
      </c>
      <c r="L40" s="356"/>
    </row>
    <row r="41" spans="1:12" s="441" customFormat="1" ht="14.25">
      <c r="A41" s="524">
        <v>395</v>
      </c>
      <c r="B41" s="34" t="s">
        <v>875</v>
      </c>
      <c r="C41" s="333">
        <v>100420</v>
      </c>
      <c r="D41" s="333">
        <v>7960</v>
      </c>
      <c r="E41" s="333">
        <v>10720</v>
      </c>
      <c r="F41" s="333">
        <v>16720</v>
      </c>
      <c r="G41" s="870">
        <f t="shared" si="6"/>
        <v>107449.40000000001</v>
      </c>
      <c r="H41" s="9">
        <f t="shared" si="7"/>
        <v>8517.2000000000007</v>
      </c>
      <c r="I41" s="9">
        <f t="shared" si="8"/>
        <v>11899.2</v>
      </c>
      <c r="J41" s="871">
        <f t="shared" si="9"/>
        <v>19896.8</v>
      </c>
      <c r="L41" s="356"/>
    </row>
    <row r="42" spans="1:12" ht="14.25">
      <c r="A42" s="524">
        <v>1110</v>
      </c>
      <c r="B42" s="34" t="s">
        <v>756</v>
      </c>
      <c r="C42" s="333">
        <v>113450</v>
      </c>
      <c r="D42" s="333">
        <v>7960</v>
      </c>
      <c r="E42" s="333">
        <v>10720</v>
      </c>
      <c r="F42" s="333">
        <v>16720</v>
      </c>
      <c r="G42" s="870">
        <f t="shared" si="6"/>
        <v>121391.5</v>
      </c>
      <c r="H42" s="9">
        <f t="shared" si="7"/>
        <v>8517.2000000000007</v>
      </c>
      <c r="I42" s="9">
        <f t="shared" si="8"/>
        <v>11899.2</v>
      </c>
      <c r="J42" s="871">
        <f t="shared" si="9"/>
        <v>19896.8</v>
      </c>
      <c r="K42" s="353"/>
      <c r="L42" s="356"/>
    </row>
    <row r="43" spans="1:12" ht="14.25">
      <c r="A43" s="524">
        <v>1125</v>
      </c>
      <c r="B43" s="34" t="s">
        <v>51</v>
      </c>
      <c r="C43" s="333">
        <v>100420</v>
      </c>
      <c r="D43" s="333">
        <v>7960</v>
      </c>
      <c r="E43" s="333">
        <v>10720</v>
      </c>
      <c r="F43" s="333">
        <v>16720</v>
      </c>
      <c r="G43" s="870">
        <f t="shared" si="6"/>
        <v>107449.40000000001</v>
      </c>
      <c r="H43" s="9">
        <f t="shared" si="7"/>
        <v>8517.2000000000007</v>
      </c>
      <c r="I43" s="9">
        <f t="shared" si="8"/>
        <v>11899.2</v>
      </c>
      <c r="J43" s="871">
        <f t="shared" si="9"/>
        <v>19896.8</v>
      </c>
      <c r="K43" s="353"/>
      <c r="L43" s="356"/>
    </row>
    <row r="44" spans="1:12" ht="14.25">
      <c r="A44" s="524">
        <v>1130</v>
      </c>
      <c r="B44" s="34" t="s">
        <v>64</v>
      </c>
      <c r="C44" s="333">
        <v>113450</v>
      </c>
      <c r="D44" s="333">
        <v>7960</v>
      </c>
      <c r="E44" s="333">
        <v>10720</v>
      </c>
      <c r="F44" s="333">
        <v>16720</v>
      </c>
      <c r="G44" s="870">
        <f t="shared" si="6"/>
        <v>121391.5</v>
      </c>
      <c r="H44" s="9">
        <f t="shared" si="7"/>
        <v>8517.2000000000007</v>
      </c>
      <c r="I44" s="9">
        <f t="shared" si="8"/>
        <v>11899.2</v>
      </c>
      <c r="J44" s="871">
        <f t="shared" si="9"/>
        <v>19896.8</v>
      </c>
      <c r="K44" s="353"/>
      <c r="L44" s="356"/>
    </row>
    <row r="45" spans="1:12" ht="14.25">
      <c r="A45" s="524">
        <v>1140</v>
      </c>
      <c r="B45" s="34" t="s">
        <v>191</v>
      </c>
      <c r="C45" s="333">
        <v>100420</v>
      </c>
      <c r="D45" s="333">
        <v>7960</v>
      </c>
      <c r="E45" s="333">
        <v>10720</v>
      </c>
      <c r="F45" s="333">
        <v>16720</v>
      </c>
      <c r="G45" s="870">
        <f t="shared" si="6"/>
        <v>107449.40000000001</v>
      </c>
      <c r="H45" s="9">
        <f t="shared" si="7"/>
        <v>8517.2000000000007</v>
      </c>
      <c r="I45" s="9">
        <f t="shared" si="8"/>
        <v>11899.2</v>
      </c>
      <c r="J45" s="871">
        <f t="shared" si="9"/>
        <v>19896.8</v>
      </c>
      <c r="K45" s="353"/>
      <c r="L45" s="356"/>
    </row>
    <row r="46" spans="1:12" ht="14.25">
      <c r="A46" s="524">
        <v>1145</v>
      </c>
      <c r="B46" s="34" t="s">
        <v>290</v>
      </c>
      <c r="C46" s="333">
        <v>90390</v>
      </c>
      <c r="D46" s="333">
        <v>7960</v>
      </c>
      <c r="E46" s="333">
        <v>10720</v>
      </c>
      <c r="F46" s="333">
        <v>16720</v>
      </c>
      <c r="G46" s="870">
        <f t="shared" si="6"/>
        <v>96717.3</v>
      </c>
      <c r="H46" s="9">
        <f t="shared" si="7"/>
        <v>8517.2000000000007</v>
      </c>
      <c r="I46" s="9">
        <f t="shared" si="8"/>
        <v>11899.2</v>
      </c>
      <c r="J46" s="871">
        <f t="shared" si="9"/>
        <v>19896.8</v>
      </c>
      <c r="K46" s="353"/>
      <c r="L46" s="356"/>
    </row>
    <row r="47" spans="1:12" ht="14.25">
      <c r="A47" s="524">
        <v>1155</v>
      </c>
      <c r="B47" s="34" t="s">
        <v>208</v>
      </c>
      <c r="C47" s="333">
        <v>126140</v>
      </c>
      <c r="D47" s="333">
        <v>7960</v>
      </c>
      <c r="E47" s="333">
        <v>10720</v>
      </c>
      <c r="F47" s="333">
        <v>16720</v>
      </c>
      <c r="G47" s="870">
        <f t="shared" si="6"/>
        <v>134969.80000000002</v>
      </c>
      <c r="H47" s="9">
        <f t="shared" si="7"/>
        <v>8517.2000000000007</v>
      </c>
      <c r="I47" s="9">
        <f t="shared" si="8"/>
        <v>11899.2</v>
      </c>
      <c r="J47" s="871">
        <f t="shared" si="9"/>
        <v>19896.8</v>
      </c>
      <c r="K47" s="353"/>
      <c r="L47" s="356"/>
    </row>
    <row r="48" spans="1:12" ht="14.25">
      <c r="A48" s="524">
        <v>1160</v>
      </c>
      <c r="B48" s="34" t="s">
        <v>65</v>
      </c>
      <c r="C48" s="333">
        <v>126140</v>
      </c>
      <c r="D48" s="333">
        <v>7960</v>
      </c>
      <c r="E48" s="333">
        <v>10720</v>
      </c>
      <c r="F48" s="333">
        <v>16720</v>
      </c>
      <c r="G48" s="870">
        <f t="shared" si="6"/>
        <v>134969.80000000002</v>
      </c>
      <c r="H48" s="9">
        <f t="shared" si="7"/>
        <v>8517.2000000000007</v>
      </c>
      <c r="I48" s="9">
        <f t="shared" si="8"/>
        <v>11899.2</v>
      </c>
      <c r="J48" s="871">
        <f t="shared" si="9"/>
        <v>19896.8</v>
      </c>
      <c r="K48" s="353"/>
      <c r="L48" s="356"/>
    </row>
    <row r="49" spans="1:12" ht="14.25">
      <c r="A49" s="524">
        <v>1170</v>
      </c>
      <c r="B49" s="34" t="s">
        <v>757</v>
      </c>
      <c r="C49" s="333">
        <v>90390</v>
      </c>
      <c r="D49" s="333">
        <v>7960</v>
      </c>
      <c r="E49" s="333">
        <v>10720</v>
      </c>
      <c r="F49" s="333">
        <v>16720</v>
      </c>
      <c r="G49" s="870">
        <f t="shared" si="6"/>
        <v>96717.3</v>
      </c>
      <c r="H49" s="9">
        <f t="shared" si="7"/>
        <v>8517.2000000000007</v>
      </c>
      <c r="I49" s="9">
        <f t="shared" si="8"/>
        <v>11899.2</v>
      </c>
      <c r="J49" s="871">
        <f t="shared" si="9"/>
        <v>19896.8</v>
      </c>
      <c r="K49" s="353"/>
      <c r="L49" s="356"/>
    </row>
    <row r="50" spans="1:12" ht="14.25">
      <c r="A50" s="524">
        <v>1180</v>
      </c>
      <c r="B50" s="34" t="s">
        <v>205</v>
      </c>
      <c r="C50" s="333">
        <v>100420</v>
      </c>
      <c r="D50" s="333">
        <v>7960</v>
      </c>
      <c r="E50" s="333">
        <v>10720</v>
      </c>
      <c r="F50" s="333">
        <v>16720</v>
      </c>
      <c r="G50" s="870">
        <f t="shared" si="6"/>
        <v>107449.40000000001</v>
      </c>
      <c r="H50" s="9">
        <f t="shared" si="7"/>
        <v>8517.2000000000007</v>
      </c>
      <c r="I50" s="9">
        <f t="shared" si="8"/>
        <v>11899.2</v>
      </c>
      <c r="J50" s="871">
        <f t="shared" si="9"/>
        <v>19896.8</v>
      </c>
      <c r="K50" s="353"/>
      <c r="L50" s="356"/>
    </row>
    <row r="51" spans="1:12" ht="14.25">
      <c r="A51" s="524">
        <v>1190</v>
      </c>
      <c r="B51" s="34" t="s">
        <v>758</v>
      </c>
      <c r="C51" s="333">
        <v>113450</v>
      </c>
      <c r="D51" s="333">
        <v>7960</v>
      </c>
      <c r="E51" s="333">
        <v>10720</v>
      </c>
      <c r="F51" s="333">
        <v>16720</v>
      </c>
      <c r="G51" s="870">
        <f t="shared" si="6"/>
        <v>121391.5</v>
      </c>
      <c r="H51" s="9">
        <f t="shared" si="7"/>
        <v>8517.2000000000007</v>
      </c>
      <c r="I51" s="9">
        <f t="shared" si="8"/>
        <v>11899.2</v>
      </c>
      <c r="J51" s="871">
        <f t="shared" si="9"/>
        <v>19896.8</v>
      </c>
      <c r="K51" s="353"/>
      <c r="L51" s="356"/>
    </row>
    <row r="52" spans="1:12" ht="14.25">
      <c r="A52" s="524">
        <v>1195</v>
      </c>
      <c r="B52" s="34" t="s">
        <v>759</v>
      </c>
      <c r="C52" s="333">
        <v>113450</v>
      </c>
      <c r="D52" s="333">
        <v>7960</v>
      </c>
      <c r="E52" s="333">
        <v>10720</v>
      </c>
      <c r="F52" s="333">
        <v>16720</v>
      </c>
      <c r="G52" s="870">
        <f t="shared" si="6"/>
        <v>121391.5</v>
      </c>
      <c r="H52" s="9">
        <f t="shared" si="7"/>
        <v>8517.2000000000007</v>
      </c>
      <c r="I52" s="9">
        <f t="shared" si="8"/>
        <v>11899.2</v>
      </c>
      <c r="J52" s="871">
        <f t="shared" si="9"/>
        <v>19896.8</v>
      </c>
      <c r="K52" s="353"/>
      <c r="L52" s="356"/>
    </row>
    <row r="53" spans="1:12" ht="14.25">
      <c r="A53" s="524">
        <v>1205</v>
      </c>
      <c r="B53" s="34" t="s">
        <v>16</v>
      </c>
      <c r="C53" s="333">
        <v>90390</v>
      </c>
      <c r="D53" s="333">
        <v>7960</v>
      </c>
      <c r="E53" s="333">
        <v>10720</v>
      </c>
      <c r="F53" s="333">
        <v>16720</v>
      </c>
      <c r="G53" s="870">
        <f t="shared" si="6"/>
        <v>96717.3</v>
      </c>
      <c r="H53" s="9">
        <f t="shared" si="7"/>
        <v>8517.2000000000007</v>
      </c>
      <c r="I53" s="9">
        <f t="shared" si="8"/>
        <v>11899.2</v>
      </c>
      <c r="J53" s="871">
        <f t="shared" si="9"/>
        <v>19896.8</v>
      </c>
      <c r="K53" s="353"/>
      <c r="L53" s="356"/>
    </row>
    <row r="54" spans="1:12" ht="14.25">
      <c r="A54" s="524">
        <v>1210</v>
      </c>
      <c r="B54" s="34" t="s">
        <v>18</v>
      </c>
      <c r="C54" s="333">
        <v>90390</v>
      </c>
      <c r="D54" s="333">
        <v>7960</v>
      </c>
      <c r="E54" s="333">
        <v>10720</v>
      </c>
      <c r="F54" s="333">
        <v>16720</v>
      </c>
      <c r="G54" s="870">
        <f t="shared" si="6"/>
        <v>96717.3</v>
      </c>
      <c r="H54" s="9">
        <f t="shared" si="7"/>
        <v>8517.2000000000007</v>
      </c>
      <c r="I54" s="9">
        <f t="shared" si="8"/>
        <v>11899.2</v>
      </c>
      <c r="J54" s="871">
        <f t="shared" si="9"/>
        <v>19896.8</v>
      </c>
      <c r="K54" s="353"/>
      <c r="L54" s="356"/>
    </row>
    <row r="55" spans="1:12" ht="14.25">
      <c r="A55" s="524">
        <v>1220</v>
      </c>
      <c r="B55" s="34" t="s">
        <v>15</v>
      </c>
      <c r="C55" s="333">
        <v>90390</v>
      </c>
      <c r="D55" s="333">
        <v>7960</v>
      </c>
      <c r="E55" s="333">
        <v>10720</v>
      </c>
      <c r="F55" s="333">
        <v>16720</v>
      </c>
      <c r="G55" s="870">
        <f t="shared" si="6"/>
        <v>96717.3</v>
      </c>
      <c r="H55" s="9">
        <f t="shared" si="7"/>
        <v>8517.2000000000007</v>
      </c>
      <c r="I55" s="9">
        <f t="shared" si="8"/>
        <v>11899.2</v>
      </c>
      <c r="J55" s="871">
        <f t="shared" si="9"/>
        <v>19896.8</v>
      </c>
      <c r="K55" s="353"/>
      <c r="L55" s="356"/>
    </row>
    <row r="56" spans="1:12" ht="14.25">
      <c r="A56" s="524">
        <v>1235</v>
      </c>
      <c r="B56" s="34" t="s">
        <v>215</v>
      </c>
      <c r="C56" s="333">
        <v>90390</v>
      </c>
      <c r="D56" s="333">
        <v>7960</v>
      </c>
      <c r="E56" s="333">
        <v>12660</v>
      </c>
      <c r="F56" s="333">
        <v>23340</v>
      </c>
      <c r="G56" s="870">
        <f t="shared" si="6"/>
        <v>96717.3</v>
      </c>
      <c r="H56" s="9">
        <f t="shared" si="7"/>
        <v>8517.2000000000007</v>
      </c>
      <c r="I56" s="9">
        <f t="shared" si="8"/>
        <v>14052.6</v>
      </c>
      <c r="J56" s="871">
        <f t="shared" si="9"/>
        <v>27774.6</v>
      </c>
      <c r="K56" s="353"/>
      <c r="L56" s="356"/>
    </row>
    <row r="57" spans="1:12" ht="14.25">
      <c r="A57" s="524">
        <v>1250</v>
      </c>
      <c r="B57" s="34" t="s">
        <v>760</v>
      </c>
      <c r="C57" s="333">
        <v>100420</v>
      </c>
      <c r="D57" s="333">
        <v>7960</v>
      </c>
      <c r="E57" s="333">
        <v>10720</v>
      </c>
      <c r="F57" s="333">
        <v>16720</v>
      </c>
      <c r="G57" s="870">
        <f t="shared" si="6"/>
        <v>107449.40000000001</v>
      </c>
      <c r="H57" s="9">
        <f t="shared" si="7"/>
        <v>8517.2000000000007</v>
      </c>
      <c r="I57" s="9">
        <f t="shared" si="8"/>
        <v>11899.2</v>
      </c>
      <c r="J57" s="871">
        <f t="shared" si="9"/>
        <v>19896.8</v>
      </c>
      <c r="K57" s="353"/>
      <c r="L57" s="356"/>
    </row>
    <row r="58" spans="1:12" ht="14.25">
      <c r="A58" s="524">
        <v>1254</v>
      </c>
      <c r="B58" s="34" t="s">
        <v>761</v>
      </c>
      <c r="C58" s="333">
        <v>181360</v>
      </c>
      <c r="D58" s="333">
        <v>7960</v>
      </c>
      <c r="E58" s="333">
        <v>10720</v>
      </c>
      <c r="F58" s="333">
        <v>16720</v>
      </c>
      <c r="G58" s="870">
        <f t="shared" si="6"/>
        <v>194055.2</v>
      </c>
      <c r="H58" s="9">
        <f t="shared" si="7"/>
        <v>8517.2000000000007</v>
      </c>
      <c r="I58" s="9">
        <f t="shared" si="8"/>
        <v>11899.2</v>
      </c>
      <c r="J58" s="871">
        <f t="shared" si="9"/>
        <v>19896.8</v>
      </c>
      <c r="K58" s="353"/>
      <c r="L58" s="356"/>
    </row>
    <row r="59" spans="1:12" ht="14.25">
      <c r="A59" s="524">
        <v>1255</v>
      </c>
      <c r="B59" s="34" t="s">
        <v>762</v>
      </c>
      <c r="C59" s="333">
        <v>135480</v>
      </c>
      <c r="D59" s="333">
        <v>7960</v>
      </c>
      <c r="E59" s="333">
        <v>10720</v>
      </c>
      <c r="F59" s="333">
        <v>16720</v>
      </c>
      <c r="G59" s="870">
        <f t="shared" si="6"/>
        <v>144963.6</v>
      </c>
      <c r="H59" s="9">
        <f t="shared" si="7"/>
        <v>8517.2000000000007</v>
      </c>
      <c r="I59" s="9">
        <f t="shared" si="8"/>
        <v>11899.2</v>
      </c>
      <c r="J59" s="871">
        <f t="shared" si="9"/>
        <v>19896.8</v>
      </c>
      <c r="K59" s="353"/>
      <c r="L59" s="356"/>
    </row>
    <row r="60" spans="1:12" ht="14.25">
      <c r="A60" s="524">
        <v>1260</v>
      </c>
      <c r="B60" s="34" t="s">
        <v>763</v>
      </c>
      <c r="C60" s="333">
        <v>76900</v>
      </c>
      <c r="D60" s="333">
        <v>7960</v>
      </c>
      <c r="E60" s="333">
        <v>10720</v>
      </c>
      <c r="F60" s="333">
        <v>16720</v>
      </c>
      <c r="G60" s="870">
        <f t="shared" si="6"/>
        <v>82283</v>
      </c>
      <c r="H60" s="9">
        <f t="shared" si="7"/>
        <v>8517.2000000000007</v>
      </c>
      <c r="I60" s="9">
        <f t="shared" si="8"/>
        <v>11899.2</v>
      </c>
      <c r="J60" s="871">
        <f t="shared" si="9"/>
        <v>19896.8</v>
      </c>
      <c r="K60" s="353"/>
      <c r="L60" s="356"/>
    </row>
    <row r="61" spans="1:12" ht="14.25">
      <c r="A61" s="524">
        <v>1270</v>
      </c>
      <c r="B61" s="34" t="s">
        <v>764</v>
      </c>
      <c r="C61" s="333">
        <v>126140</v>
      </c>
      <c r="D61" s="333">
        <v>7960</v>
      </c>
      <c r="E61" s="333">
        <v>17880</v>
      </c>
      <c r="F61" s="333">
        <v>29490</v>
      </c>
      <c r="G61" s="870">
        <f t="shared" si="6"/>
        <v>134969.80000000002</v>
      </c>
      <c r="H61" s="9">
        <f t="shared" si="7"/>
        <v>8517.2000000000007</v>
      </c>
      <c r="I61" s="9">
        <f t="shared" si="8"/>
        <v>19846.800000000003</v>
      </c>
      <c r="J61" s="871">
        <f t="shared" si="9"/>
        <v>35093.1</v>
      </c>
      <c r="K61" s="353"/>
      <c r="L61" s="356"/>
    </row>
    <row r="62" spans="1:12" ht="14.25">
      <c r="A62" s="524">
        <v>1280</v>
      </c>
      <c r="B62" s="34" t="s">
        <v>445</v>
      </c>
      <c r="C62" s="333">
        <v>76900</v>
      </c>
      <c r="D62" s="333">
        <v>7960</v>
      </c>
      <c r="E62" s="333">
        <v>10720</v>
      </c>
      <c r="F62" s="333">
        <v>16720</v>
      </c>
      <c r="G62" s="870">
        <f t="shared" si="6"/>
        <v>82283</v>
      </c>
      <c r="H62" s="9">
        <f t="shared" si="7"/>
        <v>8517.2000000000007</v>
      </c>
      <c r="I62" s="9">
        <f t="shared" si="8"/>
        <v>11899.2</v>
      </c>
      <c r="J62" s="871">
        <f t="shared" si="9"/>
        <v>19896.8</v>
      </c>
      <c r="K62" s="353"/>
      <c r="L62" s="356"/>
    </row>
    <row r="63" spans="1:12" ht="14.25">
      <c r="A63" s="524">
        <v>1290</v>
      </c>
      <c r="B63" s="34" t="s">
        <v>765</v>
      </c>
      <c r="C63" s="333">
        <v>76900</v>
      </c>
      <c r="D63" s="333">
        <v>7960</v>
      </c>
      <c r="E63" s="333">
        <v>10720</v>
      </c>
      <c r="F63" s="333">
        <v>16720</v>
      </c>
      <c r="G63" s="870">
        <f t="shared" si="6"/>
        <v>82283</v>
      </c>
      <c r="H63" s="9">
        <f t="shared" si="7"/>
        <v>8517.2000000000007</v>
      </c>
      <c r="I63" s="9">
        <f t="shared" si="8"/>
        <v>11899.2</v>
      </c>
      <c r="J63" s="871">
        <f t="shared" si="9"/>
        <v>19896.8</v>
      </c>
      <c r="K63" s="353"/>
      <c r="L63" s="356"/>
    </row>
    <row r="64" spans="1:12" ht="14.25">
      <c r="A64" s="524">
        <v>1300</v>
      </c>
      <c r="B64" s="34" t="s">
        <v>766</v>
      </c>
      <c r="C64" s="333">
        <v>100420</v>
      </c>
      <c r="D64" s="333">
        <v>7960</v>
      </c>
      <c r="E64" s="333">
        <v>10720</v>
      </c>
      <c r="F64" s="333">
        <v>16720</v>
      </c>
      <c r="G64" s="870">
        <f t="shared" si="6"/>
        <v>107449.40000000001</v>
      </c>
      <c r="H64" s="9">
        <f t="shared" si="7"/>
        <v>8517.2000000000007</v>
      </c>
      <c r="I64" s="9">
        <f t="shared" si="8"/>
        <v>11899.2</v>
      </c>
      <c r="J64" s="871">
        <f t="shared" si="9"/>
        <v>19896.8</v>
      </c>
      <c r="K64" s="353"/>
      <c r="L64" s="356"/>
    </row>
    <row r="65" spans="1:12" ht="14.25">
      <c r="A65" s="524">
        <v>1315</v>
      </c>
      <c r="B65" s="34" t="s">
        <v>206</v>
      </c>
      <c r="C65" s="333">
        <v>113450</v>
      </c>
      <c r="D65" s="333">
        <v>7960</v>
      </c>
      <c r="E65" s="333">
        <v>12660</v>
      </c>
      <c r="F65" s="333">
        <v>23340</v>
      </c>
      <c r="G65" s="870">
        <f t="shared" si="6"/>
        <v>121391.5</v>
      </c>
      <c r="H65" s="9">
        <f t="shared" si="7"/>
        <v>8517.2000000000007</v>
      </c>
      <c r="I65" s="9">
        <f t="shared" si="8"/>
        <v>14052.6</v>
      </c>
      <c r="J65" s="871">
        <f t="shared" si="9"/>
        <v>27774.6</v>
      </c>
      <c r="K65" s="353"/>
      <c r="L65" s="356"/>
    </row>
    <row r="66" spans="1:12" ht="14.25">
      <c r="A66" s="524">
        <v>1325</v>
      </c>
      <c r="B66" s="34" t="s">
        <v>50</v>
      </c>
      <c r="C66" s="333">
        <v>100420</v>
      </c>
      <c r="D66" s="333">
        <v>7960</v>
      </c>
      <c r="E66" s="333">
        <v>10720</v>
      </c>
      <c r="F66" s="333">
        <v>16720</v>
      </c>
      <c r="G66" s="870">
        <f t="shared" si="6"/>
        <v>107449.40000000001</v>
      </c>
      <c r="H66" s="9">
        <f t="shared" si="7"/>
        <v>8517.2000000000007</v>
      </c>
      <c r="I66" s="9">
        <f t="shared" si="8"/>
        <v>11899.2</v>
      </c>
      <c r="J66" s="871">
        <f t="shared" si="9"/>
        <v>19896.8</v>
      </c>
      <c r="K66" s="353"/>
      <c r="L66" s="356"/>
    </row>
    <row r="67" spans="1:12" ht="14.25">
      <c r="A67" s="524">
        <v>1335</v>
      </c>
      <c r="B67" s="34" t="s">
        <v>20</v>
      </c>
      <c r="C67" s="333">
        <v>100420</v>
      </c>
      <c r="D67" s="333">
        <v>7960</v>
      </c>
      <c r="E67" s="333">
        <v>10720</v>
      </c>
      <c r="F67" s="333">
        <v>16720</v>
      </c>
      <c r="G67" s="870">
        <f t="shared" si="6"/>
        <v>107449.40000000001</v>
      </c>
      <c r="H67" s="9">
        <f t="shared" si="7"/>
        <v>8517.2000000000007</v>
      </c>
      <c r="I67" s="9">
        <f t="shared" si="8"/>
        <v>11899.2</v>
      </c>
      <c r="J67" s="871">
        <f t="shared" si="9"/>
        <v>19896.8</v>
      </c>
      <c r="K67" s="353"/>
      <c r="L67" s="356"/>
    </row>
    <row r="68" spans="1:12" ht="14.25">
      <c r="A68" s="524">
        <v>1340</v>
      </c>
      <c r="B68" s="34" t="s">
        <v>221</v>
      </c>
      <c r="C68" s="333">
        <v>100420</v>
      </c>
      <c r="D68" s="333">
        <v>7960</v>
      </c>
      <c r="E68" s="333">
        <v>14440</v>
      </c>
      <c r="F68" s="333">
        <v>23340</v>
      </c>
      <c r="G68" s="870">
        <f t="shared" si="6"/>
        <v>107449.40000000001</v>
      </c>
      <c r="H68" s="9">
        <f t="shared" si="7"/>
        <v>8517.2000000000007</v>
      </c>
      <c r="I68" s="9">
        <f t="shared" si="8"/>
        <v>16028.400000000001</v>
      </c>
      <c r="J68" s="871">
        <f t="shared" si="9"/>
        <v>27774.6</v>
      </c>
      <c r="K68" s="353"/>
      <c r="L68" s="356"/>
    </row>
    <row r="69" spans="1:12" ht="14.25">
      <c r="A69" s="524">
        <v>1350</v>
      </c>
      <c r="B69" s="34" t="s">
        <v>23</v>
      </c>
      <c r="C69" s="333">
        <v>100420</v>
      </c>
      <c r="D69" s="333">
        <v>7960</v>
      </c>
      <c r="E69" s="333">
        <v>10720</v>
      </c>
      <c r="F69" s="333">
        <v>14450</v>
      </c>
      <c r="G69" s="870">
        <f t="shared" si="6"/>
        <v>107449.40000000001</v>
      </c>
      <c r="H69" s="9">
        <f t="shared" si="7"/>
        <v>8517.2000000000007</v>
      </c>
      <c r="I69" s="9">
        <f t="shared" si="8"/>
        <v>11899.2</v>
      </c>
      <c r="J69" s="871">
        <f t="shared" si="9"/>
        <v>17195.5</v>
      </c>
      <c r="K69" s="353"/>
      <c r="L69" s="356"/>
    </row>
    <row r="70" spans="1:12" ht="14.25">
      <c r="A70" s="524">
        <v>1355</v>
      </c>
      <c r="B70" s="34" t="s">
        <v>287</v>
      </c>
      <c r="C70" s="333">
        <v>90390</v>
      </c>
      <c r="D70" s="333">
        <v>7960</v>
      </c>
      <c r="E70" s="333">
        <v>10720</v>
      </c>
      <c r="F70" s="333">
        <v>16720</v>
      </c>
      <c r="G70" s="870">
        <f t="shared" si="6"/>
        <v>96717.3</v>
      </c>
      <c r="H70" s="9">
        <f t="shared" si="7"/>
        <v>8517.2000000000007</v>
      </c>
      <c r="I70" s="9">
        <f t="shared" si="8"/>
        <v>11899.2</v>
      </c>
      <c r="J70" s="871">
        <f t="shared" si="9"/>
        <v>19896.8</v>
      </c>
      <c r="K70" s="353"/>
      <c r="L70" s="356"/>
    </row>
    <row r="71" spans="1:12" ht="14.25">
      <c r="A71" s="524">
        <v>1360</v>
      </c>
      <c r="B71" s="34" t="s">
        <v>767</v>
      </c>
      <c r="C71" s="333">
        <v>90390</v>
      </c>
      <c r="D71" s="333">
        <v>7960</v>
      </c>
      <c r="E71" s="333">
        <v>10720</v>
      </c>
      <c r="F71" s="333">
        <v>16720</v>
      </c>
      <c r="G71" s="870">
        <f t="shared" si="6"/>
        <v>96717.3</v>
      </c>
      <c r="H71" s="9">
        <f t="shared" si="7"/>
        <v>8517.2000000000007</v>
      </c>
      <c r="I71" s="9">
        <f t="shared" si="8"/>
        <v>11899.2</v>
      </c>
      <c r="J71" s="871">
        <f t="shared" si="9"/>
        <v>19896.8</v>
      </c>
      <c r="K71" s="353"/>
      <c r="L71" s="356"/>
    </row>
    <row r="72" spans="1:12" ht="14.25">
      <c r="A72" s="524">
        <v>1370</v>
      </c>
      <c r="B72" s="34" t="s">
        <v>220</v>
      </c>
      <c r="C72" s="333">
        <v>90390</v>
      </c>
      <c r="D72" s="333">
        <v>7960</v>
      </c>
      <c r="E72" s="333">
        <v>10720</v>
      </c>
      <c r="F72" s="333">
        <v>16720</v>
      </c>
      <c r="G72" s="870">
        <f t="shared" si="6"/>
        <v>96717.3</v>
      </c>
      <c r="H72" s="9">
        <f t="shared" si="7"/>
        <v>8517.2000000000007</v>
      </c>
      <c r="I72" s="9">
        <f t="shared" si="8"/>
        <v>11899.2</v>
      </c>
      <c r="J72" s="871">
        <f t="shared" si="9"/>
        <v>19896.8</v>
      </c>
      <c r="K72" s="353"/>
      <c r="L72" s="356"/>
    </row>
    <row r="73" spans="1:12" ht="14.25">
      <c r="A73" s="524">
        <v>1380</v>
      </c>
      <c r="B73" s="34" t="s">
        <v>228</v>
      </c>
      <c r="C73" s="333">
        <v>113450</v>
      </c>
      <c r="D73" s="333">
        <v>7960</v>
      </c>
      <c r="E73" s="333">
        <v>10720</v>
      </c>
      <c r="F73" s="333">
        <v>14450</v>
      </c>
      <c r="G73" s="870">
        <f t="shared" si="6"/>
        <v>121391.5</v>
      </c>
      <c r="H73" s="9">
        <f t="shared" si="7"/>
        <v>8517.2000000000007</v>
      </c>
      <c r="I73" s="9">
        <f t="shared" si="8"/>
        <v>11899.2</v>
      </c>
      <c r="J73" s="871">
        <f t="shared" si="9"/>
        <v>17195.5</v>
      </c>
      <c r="K73" s="353"/>
      <c r="L73" s="356"/>
    </row>
    <row r="74" spans="1:12" ht="14.25">
      <c r="A74" s="524">
        <v>1390</v>
      </c>
      <c r="B74" s="34" t="s">
        <v>67</v>
      </c>
      <c r="C74" s="333">
        <v>90390</v>
      </c>
      <c r="D74" s="333">
        <v>7960</v>
      </c>
      <c r="E74" s="333">
        <v>10720</v>
      </c>
      <c r="F74" s="333">
        <v>16720</v>
      </c>
      <c r="G74" s="870">
        <f t="shared" si="6"/>
        <v>96717.3</v>
      </c>
      <c r="H74" s="9">
        <f t="shared" si="7"/>
        <v>8517.2000000000007</v>
      </c>
      <c r="I74" s="9">
        <f t="shared" si="8"/>
        <v>11899.2</v>
      </c>
      <c r="J74" s="871">
        <f t="shared" si="9"/>
        <v>19896.8</v>
      </c>
      <c r="K74" s="353"/>
      <c r="L74" s="356"/>
    </row>
    <row r="75" spans="1:12" ht="14.25">
      <c r="A75" s="524">
        <v>1405</v>
      </c>
      <c r="B75" s="34" t="s">
        <v>218</v>
      </c>
      <c r="C75" s="333">
        <v>113450</v>
      </c>
      <c r="D75" s="333">
        <v>7960</v>
      </c>
      <c r="E75" s="333">
        <v>10720</v>
      </c>
      <c r="F75" s="333">
        <v>16720</v>
      </c>
      <c r="G75" s="870">
        <f t="shared" si="6"/>
        <v>121391.5</v>
      </c>
      <c r="H75" s="9">
        <f t="shared" si="7"/>
        <v>8517.2000000000007</v>
      </c>
      <c r="I75" s="9">
        <f t="shared" si="8"/>
        <v>11899.2</v>
      </c>
      <c r="J75" s="871">
        <f t="shared" si="9"/>
        <v>19896.8</v>
      </c>
      <c r="K75" s="353"/>
      <c r="L75" s="356"/>
    </row>
    <row r="76" spans="1:12" ht="14.25">
      <c r="A76" s="524">
        <v>1410</v>
      </c>
      <c r="B76" s="34" t="s">
        <v>768</v>
      </c>
      <c r="C76" s="333">
        <v>100420</v>
      </c>
      <c r="D76" s="333">
        <v>7960</v>
      </c>
      <c r="E76" s="333">
        <v>10720</v>
      </c>
      <c r="F76" s="333">
        <v>16720</v>
      </c>
      <c r="G76" s="870">
        <f t="shared" si="6"/>
        <v>107449.40000000001</v>
      </c>
      <c r="H76" s="9">
        <f t="shared" si="7"/>
        <v>8517.2000000000007</v>
      </c>
      <c r="I76" s="9">
        <f t="shared" si="8"/>
        <v>11899.2</v>
      </c>
      <c r="J76" s="871">
        <f t="shared" si="9"/>
        <v>19896.8</v>
      </c>
      <c r="K76" s="353"/>
      <c r="L76" s="356"/>
    </row>
    <row r="77" spans="1:12" ht="14.25">
      <c r="A77" s="524">
        <v>1411</v>
      </c>
      <c r="B77" s="34" t="s">
        <v>468</v>
      </c>
      <c r="C77" s="333">
        <v>100420</v>
      </c>
      <c r="D77" s="333">
        <v>7960</v>
      </c>
      <c r="E77" s="333">
        <v>10720</v>
      </c>
      <c r="F77" s="333">
        <v>16720</v>
      </c>
      <c r="G77" s="870">
        <f t="shared" si="6"/>
        <v>107449.40000000001</v>
      </c>
      <c r="H77" s="9">
        <f t="shared" si="7"/>
        <v>8517.2000000000007</v>
      </c>
      <c r="I77" s="9">
        <f t="shared" si="8"/>
        <v>11899.2</v>
      </c>
      <c r="J77" s="871">
        <f t="shared" si="9"/>
        <v>19896.8</v>
      </c>
      <c r="K77" s="353"/>
      <c r="L77" s="356"/>
    </row>
    <row r="78" spans="1:12" ht="14.25">
      <c r="A78" s="524">
        <v>1412</v>
      </c>
      <c r="B78" s="34" t="s">
        <v>469</v>
      </c>
      <c r="C78" s="333">
        <v>100420</v>
      </c>
      <c r="D78" s="333">
        <v>7960</v>
      </c>
      <c r="E78" s="333">
        <v>10720</v>
      </c>
      <c r="F78" s="333">
        <v>16720</v>
      </c>
      <c r="G78" s="870">
        <f t="shared" si="6"/>
        <v>107449.40000000001</v>
      </c>
      <c r="H78" s="9">
        <f t="shared" si="7"/>
        <v>8517.2000000000007</v>
      </c>
      <c r="I78" s="9">
        <f t="shared" si="8"/>
        <v>11899.2</v>
      </c>
      <c r="J78" s="871">
        <f t="shared" si="9"/>
        <v>19896.8</v>
      </c>
      <c r="K78" s="353"/>
      <c r="L78" s="356"/>
    </row>
    <row r="79" spans="1:12" ht="14.25">
      <c r="A79" s="524">
        <v>1415</v>
      </c>
      <c r="B79" s="34" t="s">
        <v>769</v>
      </c>
      <c r="C79" s="333">
        <v>100420</v>
      </c>
      <c r="D79" s="333">
        <v>7960</v>
      </c>
      <c r="E79" s="333">
        <v>10720</v>
      </c>
      <c r="F79" s="333">
        <v>16720</v>
      </c>
      <c r="G79" s="870">
        <f t="shared" si="6"/>
        <v>107449.40000000001</v>
      </c>
      <c r="H79" s="9">
        <f t="shared" si="7"/>
        <v>8517.2000000000007</v>
      </c>
      <c r="I79" s="9">
        <f t="shared" si="8"/>
        <v>11899.2</v>
      </c>
      <c r="J79" s="871">
        <f t="shared" si="9"/>
        <v>19896.8</v>
      </c>
      <c r="K79" s="353"/>
      <c r="L79" s="356"/>
    </row>
    <row r="80" spans="1:12" ht="14.25">
      <c r="A80" s="524">
        <v>1420</v>
      </c>
      <c r="B80" s="34" t="s">
        <v>770</v>
      </c>
      <c r="C80" s="333">
        <v>100420</v>
      </c>
      <c r="D80" s="333">
        <v>7960</v>
      </c>
      <c r="E80" s="333">
        <v>10720</v>
      </c>
      <c r="F80" s="333">
        <v>16720</v>
      </c>
      <c r="G80" s="870">
        <f t="shared" si="6"/>
        <v>107449.40000000001</v>
      </c>
      <c r="H80" s="9">
        <f t="shared" si="7"/>
        <v>8517.2000000000007</v>
      </c>
      <c r="I80" s="9">
        <f t="shared" si="8"/>
        <v>11899.2</v>
      </c>
      <c r="J80" s="871">
        <f t="shared" si="9"/>
        <v>19896.8</v>
      </c>
      <c r="K80" s="353"/>
      <c r="L80" s="356"/>
    </row>
    <row r="81" spans="1:12" ht="14.25">
      <c r="A81" s="524">
        <v>1425</v>
      </c>
      <c r="B81" s="34" t="s">
        <v>24</v>
      </c>
      <c r="C81" s="333">
        <v>100420</v>
      </c>
      <c r="D81" s="333">
        <v>7960</v>
      </c>
      <c r="E81" s="333">
        <v>10720</v>
      </c>
      <c r="F81" s="333">
        <v>16720</v>
      </c>
      <c r="G81" s="870">
        <f t="shared" si="6"/>
        <v>107449.40000000001</v>
      </c>
      <c r="H81" s="9">
        <f t="shared" si="7"/>
        <v>8517.2000000000007</v>
      </c>
      <c r="I81" s="9">
        <f t="shared" si="8"/>
        <v>11899.2</v>
      </c>
      <c r="J81" s="871">
        <f t="shared" si="9"/>
        <v>19896.8</v>
      </c>
      <c r="K81" s="353"/>
      <c r="L81" s="356"/>
    </row>
    <row r="82" spans="1:12" ht="14.25">
      <c r="A82" s="524">
        <v>1430</v>
      </c>
      <c r="B82" s="34" t="s">
        <v>17</v>
      </c>
      <c r="C82" s="333">
        <v>90390</v>
      </c>
      <c r="D82" s="333">
        <v>7960</v>
      </c>
      <c r="E82" s="333">
        <v>10720</v>
      </c>
      <c r="F82" s="333">
        <v>16720</v>
      </c>
      <c r="G82" s="870">
        <f t="shared" si="6"/>
        <v>96717.3</v>
      </c>
      <c r="H82" s="9">
        <f t="shared" si="7"/>
        <v>8517.2000000000007</v>
      </c>
      <c r="I82" s="9">
        <f t="shared" si="8"/>
        <v>11899.2</v>
      </c>
      <c r="J82" s="871">
        <f t="shared" si="9"/>
        <v>19896.8</v>
      </c>
      <c r="K82" s="353"/>
      <c r="L82" s="356"/>
    </row>
    <row r="83" spans="1:12" ht="14.25">
      <c r="A83" s="524">
        <v>1435</v>
      </c>
      <c r="B83" s="34" t="s">
        <v>771</v>
      </c>
      <c r="C83" s="333">
        <v>100420</v>
      </c>
      <c r="D83" s="333">
        <v>7960</v>
      </c>
      <c r="E83" s="333">
        <v>10720</v>
      </c>
      <c r="F83" s="333">
        <v>16720</v>
      </c>
      <c r="G83" s="870">
        <f t="shared" si="6"/>
        <v>107449.40000000001</v>
      </c>
      <c r="H83" s="9">
        <f t="shared" si="7"/>
        <v>8517.2000000000007</v>
      </c>
      <c r="I83" s="9">
        <f t="shared" si="8"/>
        <v>11899.2</v>
      </c>
      <c r="J83" s="871">
        <f t="shared" si="9"/>
        <v>19896.8</v>
      </c>
      <c r="K83" s="353"/>
      <c r="L83" s="356"/>
    </row>
    <row r="84" spans="1:12" ht="14.25">
      <c r="A84" s="524">
        <v>1440</v>
      </c>
      <c r="B84" s="34" t="s">
        <v>219</v>
      </c>
      <c r="C84" s="333">
        <v>90390</v>
      </c>
      <c r="D84" s="333">
        <v>7960</v>
      </c>
      <c r="E84" s="333">
        <v>14440</v>
      </c>
      <c r="F84" s="333">
        <v>23340</v>
      </c>
      <c r="G84" s="870">
        <f t="shared" si="6"/>
        <v>96717.3</v>
      </c>
      <c r="H84" s="9">
        <f t="shared" si="7"/>
        <v>8517.2000000000007</v>
      </c>
      <c r="I84" s="9">
        <f t="shared" si="8"/>
        <v>16028.400000000001</v>
      </c>
      <c r="J84" s="871">
        <f t="shared" si="9"/>
        <v>27774.6</v>
      </c>
      <c r="K84" s="353"/>
      <c r="L84" s="356"/>
    </row>
    <row r="85" spans="1:12" ht="14.25">
      <c r="A85" s="524">
        <v>1445</v>
      </c>
      <c r="B85" s="34" t="s">
        <v>63</v>
      </c>
      <c r="C85" s="333">
        <v>90390</v>
      </c>
      <c r="D85" s="333">
        <v>7960</v>
      </c>
      <c r="E85" s="333">
        <v>10720</v>
      </c>
      <c r="F85" s="333">
        <v>16720</v>
      </c>
      <c r="G85" s="870">
        <f t="shared" si="6"/>
        <v>96717.3</v>
      </c>
      <c r="H85" s="9">
        <f t="shared" si="7"/>
        <v>8517.2000000000007</v>
      </c>
      <c r="I85" s="9">
        <f t="shared" si="8"/>
        <v>11899.2</v>
      </c>
      <c r="J85" s="871">
        <f t="shared" si="9"/>
        <v>19896.8</v>
      </c>
      <c r="K85" s="353"/>
      <c r="L85" s="356"/>
    </row>
    <row r="86" spans="1:12" ht="14.25">
      <c r="A86" s="524">
        <v>1450</v>
      </c>
      <c r="B86" s="34" t="s">
        <v>22</v>
      </c>
      <c r="C86" s="333">
        <v>90390</v>
      </c>
      <c r="D86" s="333">
        <v>7960</v>
      </c>
      <c r="E86" s="333">
        <v>10720</v>
      </c>
      <c r="F86" s="333">
        <v>16720</v>
      </c>
      <c r="G86" s="870">
        <f t="shared" si="6"/>
        <v>96717.3</v>
      </c>
      <c r="H86" s="9">
        <f t="shared" si="7"/>
        <v>8517.2000000000007</v>
      </c>
      <c r="I86" s="9">
        <f t="shared" si="8"/>
        <v>11899.2</v>
      </c>
      <c r="J86" s="871">
        <f t="shared" si="9"/>
        <v>19896.8</v>
      </c>
      <c r="K86" s="353"/>
      <c r="L86" s="356"/>
    </row>
    <row r="87" spans="1:12" ht="14.25">
      <c r="A87" s="524">
        <v>1455</v>
      </c>
      <c r="B87" s="34" t="s">
        <v>285</v>
      </c>
      <c r="C87" s="333">
        <v>90390</v>
      </c>
      <c r="D87" s="333">
        <v>7960</v>
      </c>
      <c r="E87" s="333">
        <v>10720</v>
      </c>
      <c r="F87" s="333">
        <v>16720</v>
      </c>
      <c r="G87" s="870">
        <f t="shared" si="6"/>
        <v>96717.3</v>
      </c>
      <c r="H87" s="9">
        <f t="shared" si="7"/>
        <v>8517.2000000000007</v>
      </c>
      <c r="I87" s="9">
        <f t="shared" si="8"/>
        <v>11899.2</v>
      </c>
      <c r="J87" s="871">
        <f t="shared" si="9"/>
        <v>19896.8</v>
      </c>
      <c r="K87" s="353"/>
      <c r="L87" s="356"/>
    </row>
    <row r="88" spans="1:12" ht="14.25">
      <c r="A88" s="524">
        <v>1460</v>
      </c>
      <c r="B88" s="34" t="s">
        <v>415</v>
      </c>
      <c r="C88" s="333">
        <v>100420</v>
      </c>
      <c r="D88" s="333">
        <v>7960</v>
      </c>
      <c r="E88" s="333">
        <v>16270</v>
      </c>
      <c r="F88" s="333">
        <v>29490</v>
      </c>
      <c r="G88" s="870">
        <f t="shared" si="6"/>
        <v>107449.40000000001</v>
      </c>
      <c r="H88" s="9">
        <f t="shared" si="7"/>
        <v>8517.2000000000007</v>
      </c>
      <c r="I88" s="9">
        <f t="shared" si="8"/>
        <v>18059.7</v>
      </c>
      <c r="J88" s="871">
        <f t="shared" si="9"/>
        <v>35093.1</v>
      </c>
      <c r="K88" s="353"/>
      <c r="L88" s="356"/>
    </row>
    <row r="89" spans="1:12" ht="14.25">
      <c r="A89" s="524">
        <v>1465</v>
      </c>
      <c r="B89" s="34" t="s">
        <v>772</v>
      </c>
      <c r="C89" s="333">
        <v>100420</v>
      </c>
      <c r="D89" s="333">
        <v>7960</v>
      </c>
      <c r="E89" s="333">
        <v>10720</v>
      </c>
      <c r="F89" s="333">
        <v>23340</v>
      </c>
      <c r="G89" s="870">
        <f t="shared" si="6"/>
        <v>107449.40000000001</v>
      </c>
      <c r="H89" s="9">
        <f t="shared" si="7"/>
        <v>8517.2000000000007</v>
      </c>
      <c r="I89" s="9">
        <f t="shared" si="8"/>
        <v>11899.2</v>
      </c>
      <c r="J89" s="871">
        <f t="shared" si="9"/>
        <v>27774.6</v>
      </c>
      <c r="K89" s="353"/>
      <c r="L89" s="356"/>
    </row>
    <row r="90" spans="1:12" ht="14.25">
      <c r="A90" s="524">
        <v>1470</v>
      </c>
      <c r="B90" s="34" t="s">
        <v>136</v>
      </c>
      <c r="C90" s="333">
        <v>90390</v>
      </c>
      <c r="D90" s="333">
        <v>7960</v>
      </c>
      <c r="E90" s="333">
        <v>17880</v>
      </c>
      <c r="F90" s="333">
        <v>37270</v>
      </c>
      <c r="G90" s="870">
        <f t="shared" si="6"/>
        <v>96717.3</v>
      </c>
      <c r="H90" s="9">
        <f t="shared" si="7"/>
        <v>8517.2000000000007</v>
      </c>
      <c r="I90" s="9">
        <f t="shared" si="8"/>
        <v>19846.800000000003</v>
      </c>
      <c r="J90" s="871">
        <f t="shared" si="9"/>
        <v>44351.299999999996</v>
      </c>
      <c r="K90" s="353"/>
      <c r="L90" s="356"/>
    </row>
    <row r="91" spans="1:12" ht="14.25">
      <c r="A91" s="524">
        <v>1495</v>
      </c>
      <c r="B91" s="34" t="s">
        <v>289</v>
      </c>
      <c r="C91" s="333">
        <v>113450</v>
      </c>
      <c r="D91" s="333">
        <v>7960</v>
      </c>
      <c r="E91" s="333">
        <v>10720</v>
      </c>
      <c r="F91" s="333">
        <v>23340</v>
      </c>
      <c r="G91" s="870">
        <f t="shared" si="6"/>
        <v>121391.5</v>
      </c>
      <c r="H91" s="9">
        <f t="shared" si="7"/>
        <v>8517.2000000000007</v>
      </c>
      <c r="I91" s="9">
        <f t="shared" si="8"/>
        <v>11899.2</v>
      </c>
      <c r="J91" s="871">
        <f t="shared" si="9"/>
        <v>27774.6</v>
      </c>
      <c r="K91" s="353"/>
      <c r="L91" s="356"/>
    </row>
    <row r="92" spans="1:12" ht="14.25">
      <c r="A92" s="524">
        <v>1515</v>
      </c>
      <c r="B92" s="34" t="s">
        <v>792</v>
      </c>
      <c r="C92" s="333">
        <v>100420</v>
      </c>
      <c r="D92" s="333">
        <v>7960</v>
      </c>
      <c r="E92" s="333">
        <v>10720</v>
      </c>
      <c r="F92" s="333">
        <v>23340</v>
      </c>
      <c r="G92" s="870">
        <f t="shared" si="6"/>
        <v>107449.40000000001</v>
      </c>
      <c r="H92" s="9">
        <f t="shared" si="7"/>
        <v>8517.2000000000007</v>
      </c>
      <c r="I92" s="9">
        <f t="shared" si="8"/>
        <v>11899.2</v>
      </c>
      <c r="J92" s="871">
        <f t="shared" si="9"/>
        <v>27774.6</v>
      </c>
      <c r="K92" s="353"/>
      <c r="L92" s="356"/>
    </row>
    <row r="93" spans="1:12" ht="14.25">
      <c r="A93" s="524">
        <v>1520</v>
      </c>
      <c r="B93" s="34" t="s">
        <v>288</v>
      </c>
      <c r="C93" s="333">
        <v>126140</v>
      </c>
      <c r="D93" s="333">
        <v>7960</v>
      </c>
      <c r="E93" s="333">
        <v>10720</v>
      </c>
      <c r="F93" s="333">
        <v>23340</v>
      </c>
      <c r="G93" s="870">
        <f t="shared" si="6"/>
        <v>134969.80000000002</v>
      </c>
      <c r="H93" s="9">
        <f t="shared" si="7"/>
        <v>8517.2000000000007</v>
      </c>
      <c r="I93" s="9">
        <f t="shared" si="8"/>
        <v>11899.2</v>
      </c>
      <c r="J93" s="871">
        <f t="shared" si="9"/>
        <v>27774.6</v>
      </c>
      <c r="K93" s="353"/>
      <c r="L93" s="356"/>
    </row>
    <row r="94" spans="1:12" ht="14.25">
      <c r="A94" s="524">
        <v>1525</v>
      </c>
      <c r="B94" s="34" t="s">
        <v>19</v>
      </c>
      <c r="C94" s="333">
        <v>100420</v>
      </c>
      <c r="D94" s="333">
        <v>7960</v>
      </c>
      <c r="E94" s="333">
        <v>10720</v>
      </c>
      <c r="F94" s="333">
        <v>23340</v>
      </c>
      <c r="G94" s="870">
        <f t="shared" si="6"/>
        <v>107449.40000000001</v>
      </c>
      <c r="H94" s="9">
        <f t="shared" si="7"/>
        <v>8517.2000000000007</v>
      </c>
      <c r="I94" s="9">
        <f t="shared" si="8"/>
        <v>11899.2</v>
      </c>
      <c r="J94" s="871">
        <f t="shared" si="9"/>
        <v>27774.6</v>
      </c>
      <c r="K94" s="353"/>
      <c r="L94" s="356"/>
    </row>
    <row r="95" spans="1:12" ht="14.25">
      <c r="A95" s="524">
        <v>1530</v>
      </c>
      <c r="B95" s="34" t="s">
        <v>286</v>
      </c>
      <c r="C95" s="333">
        <v>126140</v>
      </c>
      <c r="D95" s="333">
        <v>7960</v>
      </c>
      <c r="E95" s="333">
        <v>17880</v>
      </c>
      <c r="F95" s="333">
        <v>37270</v>
      </c>
      <c r="G95" s="870">
        <f t="shared" ref="G95:G144" si="10">C95*1.07</f>
        <v>134969.80000000002</v>
      </c>
      <c r="H95" s="9">
        <f t="shared" ref="H95:H144" si="11">D95*1.07</f>
        <v>8517.2000000000007</v>
      </c>
      <c r="I95" s="9">
        <f t="shared" si="8"/>
        <v>19846.800000000003</v>
      </c>
      <c r="J95" s="871">
        <f t="shared" si="9"/>
        <v>44351.299999999996</v>
      </c>
      <c r="K95" s="353"/>
      <c r="L95" s="356"/>
    </row>
    <row r="96" spans="1:12" ht="14.25">
      <c r="A96" s="524">
        <v>1535</v>
      </c>
      <c r="B96" s="34" t="s">
        <v>773</v>
      </c>
      <c r="C96" s="333">
        <v>113450</v>
      </c>
      <c r="D96" s="333">
        <v>7960</v>
      </c>
      <c r="E96" s="333">
        <v>10720</v>
      </c>
      <c r="F96" s="333">
        <v>16720</v>
      </c>
      <c r="G96" s="870">
        <f t="shared" si="10"/>
        <v>121391.5</v>
      </c>
      <c r="H96" s="9">
        <f t="shared" si="11"/>
        <v>8517.2000000000007</v>
      </c>
      <c r="I96" s="9">
        <f t="shared" ref="I96:I144" si="12">E96*1.11</f>
        <v>11899.2</v>
      </c>
      <c r="J96" s="871">
        <f t="shared" si="9"/>
        <v>19896.8</v>
      </c>
      <c r="K96" s="353"/>
      <c r="L96" s="356"/>
    </row>
    <row r="97" spans="1:12" s="373" customFormat="1" ht="14.25">
      <c r="A97" s="524">
        <v>431</v>
      </c>
      <c r="B97" s="34" t="s">
        <v>783</v>
      </c>
      <c r="C97" s="333">
        <v>164530</v>
      </c>
      <c r="D97" s="333">
        <v>7960</v>
      </c>
      <c r="E97" s="333">
        <v>10720</v>
      </c>
      <c r="F97" s="333">
        <v>16720</v>
      </c>
      <c r="G97" s="870">
        <f t="shared" si="10"/>
        <v>176047.1</v>
      </c>
      <c r="H97" s="9">
        <f t="shared" si="11"/>
        <v>8517.2000000000007</v>
      </c>
      <c r="I97" s="9">
        <f t="shared" si="12"/>
        <v>11899.2</v>
      </c>
      <c r="J97" s="871">
        <f t="shared" ref="J97:J144" si="13">F97*1.19</f>
        <v>19896.8</v>
      </c>
      <c r="L97" s="356"/>
    </row>
    <row r="98" spans="1:12" ht="14.25">
      <c r="A98" s="524">
        <v>1546</v>
      </c>
      <c r="B98" s="34" t="s">
        <v>513</v>
      </c>
      <c r="C98" s="333">
        <v>164530</v>
      </c>
      <c r="D98" s="333">
        <v>7960</v>
      </c>
      <c r="E98" s="333">
        <v>10720</v>
      </c>
      <c r="F98" s="333">
        <v>16720</v>
      </c>
      <c r="G98" s="870">
        <f t="shared" si="10"/>
        <v>176047.1</v>
      </c>
      <c r="H98" s="9">
        <f t="shared" si="11"/>
        <v>8517.2000000000007</v>
      </c>
      <c r="I98" s="9">
        <f t="shared" si="12"/>
        <v>11899.2</v>
      </c>
      <c r="J98" s="871">
        <f t="shared" si="13"/>
        <v>19896.8</v>
      </c>
      <c r="K98" s="353"/>
      <c r="L98" s="356"/>
    </row>
    <row r="99" spans="1:12" ht="14.25">
      <c r="A99" s="524">
        <v>1559</v>
      </c>
      <c r="B99" s="34" t="s">
        <v>446</v>
      </c>
      <c r="C99" s="333">
        <v>164530</v>
      </c>
      <c r="D99" s="333">
        <v>7960</v>
      </c>
      <c r="E99" s="333">
        <v>10720</v>
      </c>
      <c r="F99" s="333">
        <v>16720</v>
      </c>
      <c r="G99" s="870">
        <f t="shared" si="10"/>
        <v>176047.1</v>
      </c>
      <c r="H99" s="9">
        <f t="shared" si="11"/>
        <v>8517.2000000000007</v>
      </c>
      <c r="I99" s="9">
        <f t="shared" si="12"/>
        <v>11899.2</v>
      </c>
      <c r="J99" s="871">
        <f t="shared" si="13"/>
        <v>19896.8</v>
      </c>
      <c r="K99" s="353"/>
      <c r="L99" s="356"/>
    </row>
    <row r="100" spans="1:12" ht="14.25">
      <c r="A100" s="524">
        <v>1560</v>
      </c>
      <c r="B100" s="34" t="s">
        <v>512</v>
      </c>
      <c r="C100" s="333">
        <v>100420</v>
      </c>
      <c r="D100" s="333">
        <v>7960</v>
      </c>
      <c r="E100" s="333">
        <v>10720</v>
      </c>
      <c r="F100" s="333">
        <v>16720</v>
      </c>
      <c r="G100" s="870">
        <f t="shared" si="10"/>
        <v>107449.40000000001</v>
      </c>
      <c r="H100" s="9">
        <f t="shared" si="11"/>
        <v>8517.2000000000007</v>
      </c>
      <c r="I100" s="9">
        <f t="shared" si="12"/>
        <v>11899.2</v>
      </c>
      <c r="J100" s="871">
        <f t="shared" si="13"/>
        <v>19896.8</v>
      </c>
      <c r="K100" s="353"/>
      <c r="L100" s="356"/>
    </row>
    <row r="101" spans="1:12" ht="14.25">
      <c r="A101" s="524">
        <v>1565</v>
      </c>
      <c r="B101" s="34" t="s">
        <v>229</v>
      </c>
      <c r="C101" s="333">
        <v>113450</v>
      </c>
      <c r="D101" s="333">
        <v>7960</v>
      </c>
      <c r="E101" s="333">
        <v>10720</v>
      </c>
      <c r="F101" s="333">
        <v>16720</v>
      </c>
      <c r="G101" s="870">
        <f t="shared" si="10"/>
        <v>121391.5</v>
      </c>
      <c r="H101" s="9">
        <f t="shared" si="11"/>
        <v>8517.2000000000007</v>
      </c>
      <c r="I101" s="9">
        <f t="shared" si="12"/>
        <v>11899.2</v>
      </c>
      <c r="J101" s="871">
        <f t="shared" si="13"/>
        <v>19896.8</v>
      </c>
      <c r="K101" s="353"/>
      <c r="L101" s="356"/>
    </row>
    <row r="102" spans="1:12" ht="14.25">
      <c r="A102" s="524">
        <v>1570</v>
      </c>
      <c r="B102" s="34" t="s">
        <v>485</v>
      </c>
      <c r="C102" s="333">
        <v>135480</v>
      </c>
      <c r="D102" s="333">
        <v>7960</v>
      </c>
      <c r="E102" s="333">
        <v>10720</v>
      </c>
      <c r="F102" s="333">
        <v>16720</v>
      </c>
      <c r="G102" s="870">
        <f t="shared" si="10"/>
        <v>144963.6</v>
      </c>
      <c r="H102" s="9">
        <f t="shared" si="11"/>
        <v>8517.2000000000007</v>
      </c>
      <c r="I102" s="9">
        <f t="shared" si="12"/>
        <v>11899.2</v>
      </c>
      <c r="J102" s="871">
        <f t="shared" si="13"/>
        <v>19896.8</v>
      </c>
      <c r="K102" s="353"/>
      <c r="L102" s="356"/>
    </row>
    <row r="103" spans="1:12" ht="14.25">
      <c r="A103" s="524">
        <v>1575</v>
      </c>
      <c r="B103" s="34" t="s">
        <v>184</v>
      </c>
      <c r="C103" s="333">
        <v>76900</v>
      </c>
      <c r="D103" s="333">
        <v>7960</v>
      </c>
      <c r="E103" s="333">
        <v>10720</v>
      </c>
      <c r="F103" s="333">
        <v>16720</v>
      </c>
      <c r="G103" s="870">
        <f t="shared" si="10"/>
        <v>82283</v>
      </c>
      <c r="H103" s="9">
        <f t="shared" si="11"/>
        <v>8517.2000000000007</v>
      </c>
      <c r="I103" s="9">
        <f t="shared" si="12"/>
        <v>11899.2</v>
      </c>
      <c r="J103" s="871">
        <f t="shared" si="13"/>
        <v>19896.8</v>
      </c>
      <c r="K103" s="353"/>
      <c r="L103" s="356"/>
    </row>
    <row r="104" spans="1:12" ht="14.25">
      <c r="A104" s="524">
        <v>1700</v>
      </c>
      <c r="B104" s="34" t="s">
        <v>183</v>
      </c>
      <c r="C104" s="333">
        <v>76900</v>
      </c>
      <c r="D104" s="333">
        <v>7960</v>
      </c>
      <c r="E104" s="333">
        <v>10720</v>
      </c>
      <c r="F104" s="333">
        <v>16720</v>
      </c>
      <c r="G104" s="870">
        <f t="shared" si="10"/>
        <v>82283</v>
      </c>
      <c r="H104" s="9">
        <f t="shared" si="11"/>
        <v>8517.2000000000007</v>
      </c>
      <c r="I104" s="9">
        <f t="shared" si="12"/>
        <v>11899.2</v>
      </c>
      <c r="J104" s="871">
        <f t="shared" si="13"/>
        <v>19896.8</v>
      </c>
      <c r="K104" s="353"/>
      <c r="L104" s="356"/>
    </row>
    <row r="105" spans="1:12" ht="14.25">
      <c r="A105" s="524">
        <v>1750</v>
      </c>
      <c r="B105" s="34" t="s">
        <v>252</v>
      </c>
      <c r="C105" s="333">
        <v>90390</v>
      </c>
      <c r="D105" s="333">
        <v>7960</v>
      </c>
      <c r="E105" s="333">
        <v>10720</v>
      </c>
      <c r="F105" s="333">
        <v>16720</v>
      </c>
      <c r="G105" s="870">
        <f t="shared" si="10"/>
        <v>96717.3</v>
      </c>
      <c r="H105" s="9">
        <f t="shared" si="11"/>
        <v>8517.2000000000007</v>
      </c>
      <c r="I105" s="9">
        <f t="shared" si="12"/>
        <v>11899.2</v>
      </c>
      <c r="J105" s="871">
        <f t="shared" si="13"/>
        <v>19896.8</v>
      </c>
      <c r="K105" s="353"/>
      <c r="L105" s="356"/>
    </row>
    <row r="106" spans="1:12" ht="14.25">
      <c r="A106" s="524">
        <v>1760</v>
      </c>
      <c r="B106" s="34" t="s">
        <v>774</v>
      </c>
      <c r="C106" s="333">
        <v>90390</v>
      </c>
      <c r="D106" s="333">
        <v>7960</v>
      </c>
      <c r="E106" s="333">
        <v>10720</v>
      </c>
      <c r="F106" s="333">
        <v>29490</v>
      </c>
      <c r="G106" s="870">
        <f t="shared" si="10"/>
        <v>96717.3</v>
      </c>
      <c r="H106" s="9">
        <f t="shared" si="11"/>
        <v>8517.2000000000007</v>
      </c>
      <c r="I106" s="9">
        <f t="shared" si="12"/>
        <v>11899.2</v>
      </c>
      <c r="J106" s="871">
        <f t="shared" si="13"/>
        <v>35093.1</v>
      </c>
      <c r="K106" s="353"/>
      <c r="L106" s="356"/>
    </row>
    <row r="107" spans="1:12" ht="14.25">
      <c r="A107" s="524">
        <v>1820</v>
      </c>
      <c r="B107" s="34" t="s">
        <v>134</v>
      </c>
      <c r="C107" s="333">
        <v>90390</v>
      </c>
      <c r="D107" s="333">
        <v>7960</v>
      </c>
      <c r="E107" s="333">
        <v>10720</v>
      </c>
      <c r="F107" s="333">
        <v>16720</v>
      </c>
      <c r="G107" s="870">
        <f t="shared" si="10"/>
        <v>96717.3</v>
      </c>
      <c r="H107" s="9">
        <f t="shared" si="11"/>
        <v>8517.2000000000007</v>
      </c>
      <c r="I107" s="9">
        <f t="shared" si="12"/>
        <v>11899.2</v>
      </c>
      <c r="J107" s="871">
        <f t="shared" si="13"/>
        <v>19896.8</v>
      </c>
      <c r="K107" s="353"/>
      <c r="L107" s="356"/>
    </row>
    <row r="108" spans="1:12" ht="14.25">
      <c r="A108" s="524">
        <v>1855</v>
      </c>
      <c r="B108" s="34" t="s">
        <v>775</v>
      </c>
      <c r="C108" s="333">
        <v>90390</v>
      </c>
      <c r="D108" s="333">
        <v>7960</v>
      </c>
      <c r="E108" s="333">
        <v>10720</v>
      </c>
      <c r="F108" s="333">
        <v>16720</v>
      </c>
      <c r="G108" s="870">
        <f t="shared" si="10"/>
        <v>96717.3</v>
      </c>
      <c r="H108" s="9">
        <f t="shared" si="11"/>
        <v>8517.2000000000007</v>
      </c>
      <c r="I108" s="9">
        <f t="shared" si="12"/>
        <v>11899.2</v>
      </c>
      <c r="J108" s="871">
        <f t="shared" si="13"/>
        <v>19896.8</v>
      </c>
      <c r="K108" s="353"/>
      <c r="L108" s="356"/>
    </row>
    <row r="109" spans="1:12" ht="14.25">
      <c r="A109" s="524">
        <v>1860</v>
      </c>
      <c r="B109" s="34" t="s">
        <v>207</v>
      </c>
      <c r="C109" s="333">
        <v>90390</v>
      </c>
      <c r="D109" s="333">
        <v>7960</v>
      </c>
      <c r="E109" s="333">
        <v>10720</v>
      </c>
      <c r="F109" s="333">
        <v>16720</v>
      </c>
      <c r="G109" s="870">
        <f t="shared" si="10"/>
        <v>96717.3</v>
      </c>
      <c r="H109" s="9">
        <f t="shared" si="11"/>
        <v>8517.2000000000007</v>
      </c>
      <c r="I109" s="9">
        <f t="shared" si="12"/>
        <v>11899.2</v>
      </c>
      <c r="J109" s="871">
        <f t="shared" si="13"/>
        <v>19896.8</v>
      </c>
      <c r="K109" s="353"/>
      <c r="L109" s="356"/>
    </row>
    <row r="110" spans="1:12" ht="14.25">
      <c r="A110" s="524">
        <v>1885</v>
      </c>
      <c r="B110" s="34" t="s">
        <v>776</v>
      </c>
      <c r="C110" s="333">
        <v>100420</v>
      </c>
      <c r="D110" s="333">
        <v>7960</v>
      </c>
      <c r="E110" s="333">
        <v>10720</v>
      </c>
      <c r="F110" s="333">
        <v>16720</v>
      </c>
      <c r="G110" s="870">
        <f t="shared" si="10"/>
        <v>107449.40000000001</v>
      </c>
      <c r="H110" s="9">
        <f t="shared" si="11"/>
        <v>8517.2000000000007</v>
      </c>
      <c r="I110" s="9">
        <f t="shared" si="12"/>
        <v>11899.2</v>
      </c>
      <c r="J110" s="871">
        <f t="shared" si="13"/>
        <v>19896.8</v>
      </c>
      <c r="K110" s="353"/>
      <c r="L110" s="356"/>
    </row>
    <row r="111" spans="1:12" ht="14.25">
      <c r="A111" s="524">
        <v>1890</v>
      </c>
      <c r="B111" s="34" t="s">
        <v>21</v>
      </c>
      <c r="C111" s="333">
        <v>76900</v>
      </c>
      <c r="D111" s="333">
        <v>7960</v>
      </c>
      <c r="E111" s="333">
        <v>8530</v>
      </c>
      <c r="F111" s="333">
        <v>11600</v>
      </c>
      <c r="G111" s="870">
        <f t="shared" si="10"/>
        <v>82283</v>
      </c>
      <c r="H111" s="9">
        <f t="shared" si="11"/>
        <v>8517.2000000000007</v>
      </c>
      <c r="I111" s="9">
        <f t="shared" si="12"/>
        <v>9468.3000000000011</v>
      </c>
      <c r="J111" s="871">
        <f t="shared" si="13"/>
        <v>13804</v>
      </c>
      <c r="K111" s="360"/>
      <c r="L111" s="361"/>
    </row>
    <row r="112" spans="1:12" ht="14.25">
      <c r="A112" s="524">
        <v>2986</v>
      </c>
      <c r="B112" s="34" t="s">
        <v>716</v>
      </c>
      <c r="C112" s="333">
        <v>164530</v>
      </c>
      <c r="D112" s="9">
        <v>0</v>
      </c>
      <c r="E112" s="333">
        <v>10720</v>
      </c>
      <c r="F112" s="333">
        <v>16720</v>
      </c>
      <c r="G112" s="870">
        <f t="shared" si="10"/>
        <v>176047.1</v>
      </c>
      <c r="H112" s="9">
        <f t="shared" si="11"/>
        <v>0</v>
      </c>
      <c r="I112" s="9">
        <f t="shared" si="12"/>
        <v>11899.2</v>
      </c>
      <c r="J112" s="871">
        <f t="shared" si="13"/>
        <v>19896.8</v>
      </c>
      <c r="K112" s="353"/>
      <c r="L112" s="361"/>
    </row>
    <row r="113" spans="1:12" ht="14.25">
      <c r="A113" s="524">
        <v>2987</v>
      </c>
      <c r="B113" s="34" t="s">
        <v>720</v>
      </c>
      <c r="C113" s="333">
        <v>164530</v>
      </c>
      <c r="D113" s="9">
        <v>0</v>
      </c>
      <c r="E113" s="333">
        <v>10720</v>
      </c>
      <c r="F113" s="333">
        <v>16720</v>
      </c>
      <c r="G113" s="870">
        <f t="shared" si="10"/>
        <v>176047.1</v>
      </c>
      <c r="H113" s="9">
        <f t="shared" si="11"/>
        <v>0</v>
      </c>
      <c r="I113" s="9">
        <f t="shared" si="12"/>
        <v>11899.2</v>
      </c>
      <c r="J113" s="871">
        <f t="shared" si="13"/>
        <v>19896.8</v>
      </c>
      <c r="K113" s="353"/>
      <c r="L113" s="356"/>
    </row>
    <row r="114" spans="1:12" ht="14.25">
      <c r="A114" s="524">
        <v>2988</v>
      </c>
      <c r="B114" s="34" t="s">
        <v>719</v>
      </c>
      <c r="C114" s="333">
        <v>164530</v>
      </c>
      <c r="D114" s="9">
        <v>0</v>
      </c>
      <c r="E114" s="333">
        <v>10720</v>
      </c>
      <c r="F114" s="333">
        <v>16720</v>
      </c>
      <c r="G114" s="870">
        <f t="shared" si="10"/>
        <v>176047.1</v>
      </c>
      <c r="H114" s="9">
        <f t="shared" si="11"/>
        <v>0</v>
      </c>
      <c r="I114" s="9">
        <f t="shared" si="12"/>
        <v>11899.2</v>
      </c>
      <c r="J114" s="871">
        <f t="shared" si="13"/>
        <v>19896.8</v>
      </c>
      <c r="K114" s="353"/>
      <c r="L114" s="356"/>
    </row>
    <row r="115" spans="1:12" ht="14.25">
      <c r="A115" s="524">
        <v>2989</v>
      </c>
      <c r="B115" s="34" t="s">
        <v>718</v>
      </c>
      <c r="C115" s="333">
        <v>100420</v>
      </c>
      <c r="D115" s="9">
        <v>0</v>
      </c>
      <c r="E115" s="333">
        <v>10720</v>
      </c>
      <c r="F115" s="333">
        <v>16720</v>
      </c>
      <c r="G115" s="870">
        <f t="shared" si="10"/>
        <v>107449.40000000001</v>
      </c>
      <c r="H115" s="9">
        <f t="shared" si="11"/>
        <v>0</v>
      </c>
      <c r="I115" s="9">
        <f t="shared" si="12"/>
        <v>11899.2</v>
      </c>
      <c r="J115" s="871">
        <f t="shared" si="13"/>
        <v>19896.8</v>
      </c>
      <c r="K115" s="353"/>
      <c r="L115" s="356"/>
    </row>
    <row r="116" spans="1:12" ht="14.25">
      <c r="A116" s="524">
        <v>2990</v>
      </c>
      <c r="B116" s="34" t="s">
        <v>717</v>
      </c>
      <c r="C116" s="333">
        <v>164530</v>
      </c>
      <c r="D116" s="9">
        <v>0</v>
      </c>
      <c r="E116" s="333">
        <v>10720</v>
      </c>
      <c r="F116" s="333">
        <v>16720</v>
      </c>
      <c r="G116" s="870">
        <f t="shared" si="10"/>
        <v>176047.1</v>
      </c>
      <c r="H116" s="9">
        <f t="shared" si="11"/>
        <v>0</v>
      </c>
      <c r="I116" s="9">
        <f t="shared" si="12"/>
        <v>11899.2</v>
      </c>
      <c r="J116" s="871">
        <f t="shared" si="13"/>
        <v>19896.8</v>
      </c>
      <c r="K116" s="335"/>
      <c r="L116" s="356"/>
    </row>
    <row r="117" spans="1:12" ht="14.25">
      <c r="A117" s="524">
        <v>16</v>
      </c>
      <c r="B117" s="34" t="s">
        <v>417</v>
      </c>
      <c r="C117" s="333">
        <v>82440</v>
      </c>
      <c r="D117" s="310">
        <v>7960</v>
      </c>
      <c r="E117" s="333">
        <v>10720</v>
      </c>
      <c r="F117" s="333">
        <v>16720</v>
      </c>
      <c r="G117" s="870">
        <f t="shared" si="10"/>
        <v>88210.8</v>
      </c>
      <c r="H117" s="9">
        <f t="shared" si="11"/>
        <v>8517.2000000000007</v>
      </c>
      <c r="I117" s="9">
        <f t="shared" si="12"/>
        <v>11899.2</v>
      </c>
      <c r="J117" s="871">
        <f t="shared" si="13"/>
        <v>19896.8</v>
      </c>
      <c r="K117" s="353"/>
      <c r="L117" s="356"/>
    </row>
    <row r="118" spans="1:12" ht="14.25">
      <c r="A118" s="524">
        <v>17</v>
      </c>
      <c r="B118" s="34" t="s">
        <v>777</v>
      </c>
      <c r="C118" s="333">
        <v>60430</v>
      </c>
      <c r="D118" s="333">
        <v>6110</v>
      </c>
      <c r="E118" s="333">
        <v>6810</v>
      </c>
      <c r="F118" s="333">
        <v>7520</v>
      </c>
      <c r="G118" s="870">
        <f t="shared" si="10"/>
        <v>64660.100000000006</v>
      </c>
      <c r="H118" s="9">
        <f t="shared" si="11"/>
        <v>6537.7000000000007</v>
      </c>
      <c r="I118" s="9">
        <f t="shared" si="12"/>
        <v>7559.1</v>
      </c>
      <c r="J118" s="871">
        <f t="shared" si="13"/>
        <v>8948.7999999999993</v>
      </c>
      <c r="K118" s="353"/>
      <c r="L118" s="356"/>
    </row>
    <row r="119" spans="1:12" ht="14.25">
      <c r="A119" s="524">
        <v>335</v>
      </c>
      <c r="B119" s="34" t="s">
        <v>382</v>
      </c>
      <c r="C119" s="333">
        <v>100420</v>
      </c>
      <c r="D119" s="333">
        <v>7960</v>
      </c>
      <c r="E119" s="333">
        <v>14440</v>
      </c>
      <c r="F119" s="333">
        <v>23340</v>
      </c>
      <c r="G119" s="870">
        <f t="shared" si="10"/>
        <v>107449.40000000001</v>
      </c>
      <c r="H119" s="9">
        <f t="shared" si="11"/>
        <v>8517.2000000000007</v>
      </c>
      <c r="I119" s="9">
        <f t="shared" si="12"/>
        <v>16028.400000000001</v>
      </c>
      <c r="J119" s="871">
        <f t="shared" si="13"/>
        <v>27774.6</v>
      </c>
      <c r="K119" s="353"/>
      <c r="L119" s="356"/>
    </row>
    <row r="120" spans="1:12" ht="14.25">
      <c r="A120" s="524">
        <v>383</v>
      </c>
      <c r="B120" s="34" t="s">
        <v>486</v>
      </c>
      <c r="C120" s="333">
        <v>100420</v>
      </c>
      <c r="D120" s="333">
        <v>7960</v>
      </c>
      <c r="E120" s="333">
        <v>14440</v>
      </c>
      <c r="F120" s="333">
        <v>23340</v>
      </c>
      <c r="G120" s="870">
        <f t="shared" si="10"/>
        <v>107449.40000000001</v>
      </c>
      <c r="H120" s="9">
        <f t="shared" si="11"/>
        <v>8517.2000000000007</v>
      </c>
      <c r="I120" s="9">
        <f t="shared" si="12"/>
        <v>16028.400000000001</v>
      </c>
      <c r="J120" s="871">
        <f t="shared" si="13"/>
        <v>27774.6</v>
      </c>
      <c r="K120" s="353"/>
      <c r="L120" s="356"/>
    </row>
    <row r="121" spans="1:12" ht="14.25">
      <c r="A121" s="524">
        <v>1605</v>
      </c>
      <c r="B121" s="34" t="s">
        <v>52</v>
      </c>
      <c r="C121" s="333">
        <v>90390</v>
      </c>
      <c r="D121" s="333">
        <v>7960</v>
      </c>
      <c r="E121" s="333">
        <v>10720</v>
      </c>
      <c r="F121" s="333">
        <v>14450</v>
      </c>
      <c r="G121" s="870">
        <f t="shared" si="10"/>
        <v>96717.3</v>
      </c>
      <c r="H121" s="9">
        <f t="shared" si="11"/>
        <v>8517.2000000000007</v>
      </c>
      <c r="I121" s="9">
        <f t="shared" si="12"/>
        <v>11899.2</v>
      </c>
      <c r="J121" s="871">
        <f t="shared" si="13"/>
        <v>17195.5</v>
      </c>
      <c r="K121" s="353"/>
      <c r="L121" s="356"/>
    </row>
    <row r="122" spans="1:12" ht="14.25">
      <c r="A122" s="524">
        <v>1615</v>
      </c>
      <c r="B122" s="34" t="s">
        <v>53</v>
      </c>
      <c r="C122" s="333">
        <v>100420</v>
      </c>
      <c r="D122" s="333">
        <v>7960</v>
      </c>
      <c r="E122" s="333">
        <v>10720</v>
      </c>
      <c r="F122" s="333">
        <v>16720</v>
      </c>
      <c r="G122" s="870">
        <f t="shared" si="10"/>
        <v>107449.40000000001</v>
      </c>
      <c r="H122" s="9">
        <f t="shared" si="11"/>
        <v>8517.2000000000007</v>
      </c>
      <c r="I122" s="9">
        <f t="shared" si="12"/>
        <v>11899.2</v>
      </c>
      <c r="J122" s="871">
        <f t="shared" si="13"/>
        <v>19896.8</v>
      </c>
      <c r="K122" s="353"/>
      <c r="L122" s="356"/>
    </row>
    <row r="123" spans="1:12" ht="14.25">
      <c r="A123" s="524">
        <v>1620</v>
      </c>
      <c r="B123" s="34" t="s">
        <v>179</v>
      </c>
      <c r="C123" s="333">
        <v>100420</v>
      </c>
      <c r="D123" s="333">
        <v>7960</v>
      </c>
      <c r="E123" s="333">
        <v>10720</v>
      </c>
      <c r="F123" s="333">
        <v>29490</v>
      </c>
      <c r="G123" s="870">
        <f t="shared" si="10"/>
        <v>107449.40000000001</v>
      </c>
      <c r="H123" s="9">
        <f t="shared" si="11"/>
        <v>8517.2000000000007</v>
      </c>
      <c r="I123" s="9">
        <f t="shared" si="12"/>
        <v>11899.2</v>
      </c>
      <c r="J123" s="871">
        <f t="shared" si="13"/>
        <v>35093.1</v>
      </c>
      <c r="K123" s="353"/>
      <c r="L123" s="356"/>
    </row>
    <row r="124" spans="1:12" ht="14.25">
      <c r="A124" s="524">
        <v>1630</v>
      </c>
      <c r="B124" s="34" t="s">
        <v>214</v>
      </c>
      <c r="C124" s="333">
        <v>113450</v>
      </c>
      <c r="D124" s="333">
        <v>7960</v>
      </c>
      <c r="E124" s="333">
        <v>14440</v>
      </c>
      <c r="F124" s="333">
        <v>16720</v>
      </c>
      <c r="G124" s="870">
        <f t="shared" si="10"/>
        <v>121391.5</v>
      </c>
      <c r="H124" s="9">
        <f t="shared" si="11"/>
        <v>8517.2000000000007</v>
      </c>
      <c r="I124" s="9">
        <f t="shared" si="12"/>
        <v>16028.400000000001</v>
      </c>
      <c r="J124" s="871">
        <f t="shared" si="13"/>
        <v>19896.8</v>
      </c>
      <c r="K124" s="353"/>
      <c r="L124" s="356"/>
    </row>
    <row r="125" spans="1:12" ht="14.25">
      <c r="A125" s="524">
        <v>1640</v>
      </c>
      <c r="B125" s="34" t="s">
        <v>295</v>
      </c>
      <c r="C125" s="333">
        <v>90390</v>
      </c>
      <c r="D125" s="333">
        <v>7960</v>
      </c>
      <c r="E125" s="333">
        <v>10720</v>
      </c>
      <c r="F125" s="333">
        <v>29490</v>
      </c>
      <c r="G125" s="870">
        <f t="shared" si="10"/>
        <v>96717.3</v>
      </c>
      <c r="H125" s="9">
        <f t="shared" si="11"/>
        <v>8517.2000000000007</v>
      </c>
      <c r="I125" s="9">
        <f t="shared" si="12"/>
        <v>11899.2</v>
      </c>
      <c r="J125" s="871">
        <f t="shared" si="13"/>
        <v>35093.1</v>
      </c>
      <c r="K125" s="353"/>
      <c r="L125" s="356"/>
    </row>
    <row r="126" spans="1:12" ht="14.25">
      <c r="A126" s="524">
        <v>1650</v>
      </c>
      <c r="B126" s="34" t="s">
        <v>778</v>
      </c>
      <c r="C126" s="333">
        <v>164530</v>
      </c>
      <c r="D126" s="333">
        <v>7960</v>
      </c>
      <c r="E126" s="333">
        <v>16270</v>
      </c>
      <c r="F126" s="333">
        <v>57300</v>
      </c>
      <c r="G126" s="870">
        <f t="shared" si="10"/>
        <v>176047.1</v>
      </c>
      <c r="H126" s="9">
        <f t="shared" si="11"/>
        <v>8517.2000000000007</v>
      </c>
      <c r="I126" s="9">
        <f t="shared" si="12"/>
        <v>18059.7</v>
      </c>
      <c r="J126" s="871">
        <f t="shared" si="13"/>
        <v>68187</v>
      </c>
      <c r="K126" s="353"/>
      <c r="L126" s="356"/>
    </row>
    <row r="127" spans="1:12" ht="14.25">
      <c r="A127" s="524">
        <v>1655</v>
      </c>
      <c r="B127" s="34" t="s">
        <v>779</v>
      </c>
      <c r="C127" s="333">
        <v>76900</v>
      </c>
      <c r="D127" s="333">
        <v>7960</v>
      </c>
      <c r="E127" s="333">
        <v>10720</v>
      </c>
      <c r="F127" s="333">
        <v>14450</v>
      </c>
      <c r="G127" s="870">
        <f t="shared" si="10"/>
        <v>82283</v>
      </c>
      <c r="H127" s="9">
        <f t="shared" si="11"/>
        <v>8517.2000000000007</v>
      </c>
      <c r="I127" s="9">
        <f t="shared" si="12"/>
        <v>11899.2</v>
      </c>
      <c r="J127" s="871">
        <f t="shared" si="13"/>
        <v>17195.5</v>
      </c>
      <c r="K127" s="353"/>
      <c r="L127" s="356"/>
    </row>
    <row r="128" spans="1:12" ht="14.25">
      <c r="A128" s="524">
        <v>1660</v>
      </c>
      <c r="B128" s="34" t="s">
        <v>297</v>
      </c>
      <c r="C128" s="333">
        <v>164530</v>
      </c>
      <c r="D128" s="333">
        <v>7960</v>
      </c>
      <c r="E128" s="333">
        <v>10720</v>
      </c>
      <c r="F128" s="333">
        <v>29490</v>
      </c>
      <c r="G128" s="870">
        <f t="shared" si="10"/>
        <v>176047.1</v>
      </c>
      <c r="H128" s="9">
        <f t="shared" si="11"/>
        <v>8517.2000000000007</v>
      </c>
      <c r="I128" s="9">
        <f t="shared" si="12"/>
        <v>11899.2</v>
      </c>
      <c r="J128" s="871">
        <f t="shared" si="13"/>
        <v>35093.1</v>
      </c>
      <c r="K128" s="353"/>
      <c r="L128" s="356"/>
    </row>
    <row r="129" spans="1:12" ht="14.25">
      <c r="A129" s="524">
        <v>1670</v>
      </c>
      <c r="B129" s="34" t="s">
        <v>780</v>
      </c>
      <c r="C129" s="333">
        <v>113450</v>
      </c>
      <c r="D129" s="333">
        <v>7960</v>
      </c>
      <c r="E129" s="333">
        <v>10720</v>
      </c>
      <c r="F129" s="333">
        <v>29490</v>
      </c>
      <c r="G129" s="870">
        <f t="shared" si="10"/>
        <v>121391.5</v>
      </c>
      <c r="H129" s="9">
        <f t="shared" si="11"/>
        <v>8517.2000000000007</v>
      </c>
      <c r="I129" s="9">
        <f t="shared" si="12"/>
        <v>11899.2</v>
      </c>
      <c r="J129" s="871">
        <f t="shared" si="13"/>
        <v>35093.1</v>
      </c>
      <c r="K129" s="353"/>
      <c r="L129" s="356"/>
    </row>
    <row r="130" spans="1:12" ht="14.25">
      <c r="A130" s="524">
        <v>1680</v>
      </c>
      <c r="B130" s="34" t="s">
        <v>137</v>
      </c>
      <c r="C130" s="333">
        <v>100420</v>
      </c>
      <c r="D130" s="333">
        <v>7960</v>
      </c>
      <c r="E130" s="333">
        <v>10720</v>
      </c>
      <c r="F130" s="333">
        <v>23340</v>
      </c>
      <c r="G130" s="870">
        <f t="shared" si="10"/>
        <v>107449.40000000001</v>
      </c>
      <c r="H130" s="9">
        <f t="shared" si="11"/>
        <v>8517.2000000000007</v>
      </c>
      <c r="I130" s="9">
        <f t="shared" si="12"/>
        <v>11899.2</v>
      </c>
      <c r="J130" s="871">
        <f t="shared" si="13"/>
        <v>27774.6</v>
      </c>
      <c r="K130" s="353"/>
      <c r="L130" s="356"/>
    </row>
    <row r="131" spans="1:12" ht="14.25">
      <c r="A131" s="524">
        <v>1705</v>
      </c>
      <c r="B131" s="34" t="s">
        <v>298</v>
      </c>
      <c r="C131" s="333">
        <v>76900</v>
      </c>
      <c r="D131" s="333">
        <v>7960</v>
      </c>
      <c r="E131" s="333">
        <v>10720</v>
      </c>
      <c r="F131" s="333">
        <v>16720</v>
      </c>
      <c r="G131" s="870">
        <f t="shared" si="10"/>
        <v>82283</v>
      </c>
      <c r="H131" s="9">
        <f t="shared" si="11"/>
        <v>8517.2000000000007</v>
      </c>
      <c r="I131" s="9">
        <f t="shared" si="12"/>
        <v>11899.2</v>
      </c>
      <c r="J131" s="871">
        <f t="shared" si="13"/>
        <v>19896.8</v>
      </c>
      <c r="K131" s="353"/>
      <c r="L131" s="356"/>
    </row>
    <row r="132" spans="1:12" ht="14.25">
      <c r="A132" s="524">
        <v>1710</v>
      </c>
      <c r="B132" s="34" t="s">
        <v>296</v>
      </c>
      <c r="C132" s="333">
        <v>76900</v>
      </c>
      <c r="D132" s="333">
        <v>7960</v>
      </c>
      <c r="E132" s="333">
        <v>10720</v>
      </c>
      <c r="F132" s="333">
        <v>16720</v>
      </c>
      <c r="G132" s="870">
        <f t="shared" si="10"/>
        <v>82283</v>
      </c>
      <c r="H132" s="9">
        <f t="shared" si="11"/>
        <v>8517.2000000000007</v>
      </c>
      <c r="I132" s="9">
        <f t="shared" si="12"/>
        <v>11899.2</v>
      </c>
      <c r="J132" s="871">
        <f t="shared" si="13"/>
        <v>19896.8</v>
      </c>
      <c r="K132" s="353"/>
      <c r="L132" s="356"/>
    </row>
    <row r="133" spans="1:12" ht="14.25">
      <c r="A133" s="524">
        <v>1715</v>
      </c>
      <c r="B133" s="34" t="s">
        <v>213</v>
      </c>
      <c r="C133" s="333">
        <v>90390</v>
      </c>
      <c r="D133" s="333">
        <v>7960</v>
      </c>
      <c r="E133" s="333">
        <v>10720</v>
      </c>
      <c r="F133" s="333">
        <v>23340</v>
      </c>
      <c r="G133" s="870">
        <f t="shared" si="10"/>
        <v>96717.3</v>
      </c>
      <c r="H133" s="9">
        <f t="shared" si="11"/>
        <v>8517.2000000000007</v>
      </c>
      <c r="I133" s="9">
        <f t="shared" si="12"/>
        <v>11899.2</v>
      </c>
      <c r="J133" s="871">
        <f t="shared" si="13"/>
        <v>27774.6</v>
      </c>
      <c r="K133" s="353"/>
      <c r="L133" s="356"/>
    </row>
    <row r="134" spans="1:12" ht="14.25">
      <c r="A134" s="524">
        <v>1720</v>
      </c>
      <c r="B134" s="34" t="s">
        <v>143</v>
      </c>
      <c r="C134" s="333">
        <v>90390</v>
      </c>
      <c r="D134" s="333">
        <v>7960</v>
      </c>
      <c r="E134" s="333">
        <v>10720</v>
      </c>
      <c r="F134" s="333">
        <v>23340</v>
      </c>
      <c r="G134" s="870">
        <f t="shared" si="10"/>
        <v>96717.3</v>
      </c>
      <c r="H134" s="9">
        <f t="shared" si="11"/>
        <v>8517.2000000000007</v>
      </c>
      <c r="I134" s="9">
        <f t="shared" si="12"/>
        <v>11899.2</v>
      </c>
      <c r="J134" s="871">
        <f t="shared" si="13"/>
        <v>27774.6</v>
      </c>
      <c r="K134" s="353"/>
      <c r="L134" s="356"/>
    </row>
    <row r="135" spans="1:12" ht="14.25">
      <c r="A135" s="524">
        <v>333</v>
      </c>
      <c r="B135" s="34" t="s">
        <v>410</v>
      </c>
      <c r="C135" s="333">
        <v>100420</v>
      </c>
      <c r="D135" s="333">
        <v>7960</v>
      </c>
      <c r="E135" s="333">
        <v>12660</v>
      </c>
      <c r="F135" s="333">
        <v>23340</v>
      </c>
      <c r="G135" s="870">
        <f t="shared" si="10"/>
        <v>107449.40000000001</v>
      </c>
      <c r="H135" s="9">
        <f t="shared" si="11"/>
        <v>8517.2000000000007</v>
      </c>
      <c r="I135" s="9">
        <f t="shared" si="12"/>
        <v>14052.6</v>
      </c>
      <c r="J135" s="871">
        <f t="shared" si="13"/>
        <v>27774.6</v>
      </c>
      <c r="K135" s="353"/>
      <c r="L135" s="356"/>
    </row>
    <row r="136" spans="1:12" ht="14.25">
      <c r="A136" s="524">
        <v>1330</v>
      </c>
      <c r="B136" s="34" t="s">
        <v>181</v>
      </c>
      <c r="C136" s="333">
        <v>90390</v>
      </c>
      <c r="D136" s="333">
        <v>7960</v>
      </c>
      <c r="E136" s="333">
        <v>10720</v>
      </c>
      <c r="F136" s="333">
        <v>23340</v>
      </c>
      <c r="G136" s="870">
        <f t="shared" si="10"/>
        <v>96717.3</v>
      </c>
      <c r="H136" s="9">
        <f t="shared" si="11"/>
        <v>8517.2000000000007</v>
      </c>
      <c r="I136" s="9">
        <f t="shared" si="12"/>
        <v>11899.2</v>
      </c>
      <c r="J136" s="871">
        <f t="shared" si="13"/>
        <v>27774.6</v>
      </c>
      <c r="K136" s="353"/>
      <c r="L136" s="356"/>
    </row>
    <row r="137" spans="1:12" ht="14.25">
      <c r="A137" s="524">
        <v>1770</v>
      </c>
      <c r="B137" s="34" t="s">
        <v>204</v>
      </c>
      <c r="C137" s="333">
        <v>90390</v>
      </c>
      <c r="D137" s="333">
        <v>7960</v>
      </c>
      <c r="E137" s="333">
        <v>10720</v>
      </c>
      <c r="F137" s="333">
        <v>23340</v>
      </c>
      <c r="G137" s="870">
        <f t="shared" si="10"/>
        <v>96717.3</v>
      </c>
      <c r="H137" s="9">
        <f t="shared" si="11"/>
        <v>8517.2000000000007</v>
      </c>
      <c r="I137" s="9">
        <f t="shared" si="12"/>
        <v>11899.2</v>
      </c>
      <c r="J137" s="871">
        <f t="shared" si="13"/>
        <v>27774.6</v>
      </c>
      <c r="K137" s="353"/>
      <c r="L137" s="356"/>
    </row>
    <row r="138" spans="1:12" ht="14.25">
      <c r="A138" s="524">
        <v>1780</v>
      </c>
      <c r="B138" s="34" t="s">
        <v>180</v>
      </c>
      <c r="C138" s="333">
        <v>76900</v>
      </c>
      <c r="D138" s="333">
        <v>7960</v>
      </c>
      <c r="E138" s="333">
        <v>10720</v>
      </c>
      <c r="F138" s="333">
        <v>16720</v>
      </c>
      <c r="G138" s="870">
        <f t="shared" si="10"/>
        <v>82283</v>
      </c>
      <c r="H138" s="9">
        <f t="shared" si="11"/>
        <v>8517.2000000000007</v>
      </c>
      <c r="I138" s="9">
        <f t="shared" si="12"/>
        <v>11899.2</v>
      </c>
      <c r="J138" s="871">
        <f t="shared" si="13"/>
        <v>19896.8</v>
      </c>
      <c r="K138" s="353"/>
      <c r="L138" s="356"/>
    </row>
    <row r="139" spans="1:12" ht="14.25">
      <c r="A139" s="524">
        <v>1785</v>
      </c>
      <c r="B139" s="34" t="s">
        <v>781</v>
      </c>
      <c r="C139" s="333">
        <v>76900</v>
      </c>
      <c r="D139" s="333">
        <v>7960</v>
      </c>
      <c r="E139" s="333">
        <v>10720</v>
      </c>
      <c r="F139" s="333">
        <v>16720</v>
      </c>
      <c r="G139" s="870">
        <f t="shared" si="10"/>
        <v>82283</v>
      </c>
      <c r="H139" s="9">
        <f t="shared" si="11"/>
        <v>8517.2000000000007</v>
      </c>
      <c r="I139" s="9">
        <f t="shared" si="12"/>
        <v>11899.2</v>
      </c>
      <c r="J139" s="871">
        <f t="shared" si="13"/>
        <v>19896.8</v>
      </c>
      <c r="K139" s="353"/>
      <c r="L139" s="356"/>
    </row>
    <row r="140" spans="1:12" ht="14.25">
      <c r="A140" s="524">
        <v>1790</v>
      </c>
      <c r="B140" s="34" t="s">
        <v>182</v>
      </c>
      <c r="C140" s="333">
        <v>90390</v>
      </c>
      <c r="D140" s="333">
        <v>7960</v>
      </c>
      <c r="E140" s="333">
        <v>10720</v>
      </c>
      <c r="F140" s="333">
        <v>16720</v>
      </c>
      <c r="G140" s="870">
        <f t="shared" si="10"/>
        <v>96717.3</v>
      </c>
      <c r="H140" s="9">
        <f t="shared" si="11"/>
        <v>8517.2000000000007</v>
      </c>
      <c r="I140" s="9">
        <f t="shared" si="12"/>
        <v>11899.2</v>
      </c>
      <c r="J140" s="871">
        <f t="shared" si="13"/>
        <v>19896.8</v>
      </c>
      <c r="K140" s="353"/>
      <c r="L140" s="356"/>
    </row>
    <row r="141" spans="1:12" ht="14.25">
      <c r="A141" s="524">
        <v>2002</v>
      </c>
      <c r="B141" s="34" t="s">
        <v>782</v>
      </c>
      <c r="C141" s="333">
        <v>78290</v>
      </c>
      <c r="D141" s="333">
        <v>7960</v>
      </c>
      <c r="E141" s="333">
        <v>8220</v>
      </c>
      <c r="F141" s="333">
        <v>10000</v>
      </c>
      <c r="G141" s="870">
        <f t="shared" si="10"/>
        <v>83770.3</v>
      </c>
      <c r="H141" s="9">
        <f t="shared" si="11"/>
        <v>8517.2000000000007</v>
      </c>
      <c r="I141" s="9">
        <f t="shared" si="12"/>
        <v>9124.2000000000007</v>
      </c>
      <c r="J141" s="871">
        <f t="shared" si="13"/>
        <v>11900</v>
      </c>
      <c r="K141" s="353"/>
      <c r="L141" s="356"/>
    </row>
    <row r="142" spans="1:12" ht="14.25">
      <c r="A142" s="525">
        <v>2004</v>
      </c>
      <c r="B142" s="34" t="s">
        <v>447</v>
      </c>
      <c r="C142" s="333">
        <v>94070</v>
      </c>
      <c r="D142" s="333">
        <v>7960</v>
      </c>
      <c r="E142" s="333">
        <v>8220</v>
      </c>
      <c r="F142" s="333">
        <v>10000</v>
      </c>
      <c r="G142" s="870">
        <f t="shared" si="10"/>
        <v>100654.90000000001</v>
      </c>
      <c r="H142" s="9">
        <f t="shared" si="11"/>
        <v>8517.2000000000007</v>
      </c>
      <c r="I142" s="9">
        <f t="shared" si="12"/>
        <v>9124.2000000000007</v>
      </c>
      <c r="J142" s="871">
        <f t="shared" si="13"/>
        <v>11900</v>
      </c>
      <c r="K142" s="360"/>
      <c r="L142" s="356"/>
    </row>
    <row r="143" spans="1:12" ht="14.25">
      <c r="A143" s="524">
        <v>2007</v>
      </c>
      <c r="B143" s="34" t="s">
        <v>448</v>
      </c>
      <c r="C143" s="333">
        <v>94070</v>
      </c>
      <c r="D143" s="333">
        <v>7960</v>
      </c>
      <c r="E143" s="333">
        <v>8220</v>
      </c>
      <c r="F143" s="333">
        <v>10000</v>
      </c>
      <c r="G143" s="870">
        <f t="shared" si="10"/>
        <v>100654.90000000001</v>
      </c>
      <c r="H143" s="9">
        <f t="shared" si="11"/>
        <v>8517.2000000000007</v>
      </c>
      <c r="I143" s="9">
        <f t="shared" si="12"/>
        <v>9124.2000000000007</v>
      </c>
      <c r="J143" s="871">
        <f t="shared" si="13"/>
        <v>11900</v>
      </c>
      <c r="K143" s="353"/>
      <c r="L143" s="356"/>
    </row>
    <row r="144" spans="1:12" ht="14.25">
      <c r="A144" s="524">
        <v>2008</v>
      </c>
      <c r="B144" s="34" t="s">
        <v>444</v>
      </c>
      <c r="C144" s="333">
        <v>94070</v>
      </c>
      <c r="D144" s="333">
        <v>7960</v>
      </c>
      <c r="E144" s="333">
        <v>8220</v>
      </c>
      <c r="F144" s="333">
        <v>10000</v>
      </c>
      <c r="G144" s="870">
        <f t="shared" si="10"/>
        <v>100654.90000000001</v>
      </c>
      <c r="H144" s="9">
        <f t="shared" si="11"/>
        <v>8517.2000000000007</v>
      </c>
      <c r="I144" s="9">
        <f t="shared" si="12"/>
        <v>9124.2000000000007</v>
      </c>
      <c r="J144" s="871">
        <f t="shared" si="13"/>
        <v>11900</v>
      </c>
      <c r="K144" s="353"/>
      <c r="L144" s="356"/>
    </row>
    <row r="145" spans="1:12" ht="14.25">
      <c r="A145" s="579"/>
      <c r="B145" s="287"/>
      <c r="C145" s="580"/>
      <c r="D145" s="580"/>
      <c r="E145" s="580"/>
      <c r="F145" s="580"/>
      <c r="G145" s="581"/>
      <c r="H145" s="581"/>
      <c r="I145" s="581"/>
      <c r="J145" s="582"/>
      <c r="K145" s="310"/>
      <c r="L145" s="310"/>
    </row>
    <row r="146" spans="1:12" ht="14.25">
      <c r="A146" s="525"/>
      <c r="B146" s="134"/>
      <c r="C146" s="442"/>
      <c r="D146" s="442"/>
      <c r="E146" s="442"/>
      <c r="F146" s="442"/>
      <c r="G146" s="293"/>
      <c r="H146" s="293"/>
      <c r="I146" s="293"/>
      <c r="J146" s="526"/>
      <c r="K146" s="310"/>
      <c r="L146" s="310"/>
    </row>
    <row r="147" spans="1:12">
      <c r="A147" s="527"/>
      <c r="B147" s="528"/>
      <c r="C147" s="9"/>
      <c r="D147" s="9"/>
      <c r="E147" s="9"/>
      <c r="F147" s="9"/>
      <c r="G147" s="529"/>
      <c r="H147" s="153"/>
      <c r="I147" s="153"/>
      <c r="J147" s="530"/>
      <c r="K147" s="153"/>
      <c r="L147" s="154"/>
    </row>
    <row r="148" spans="1:12">
      <c r="A148" s="531"/>
      <c r="B148" s="532"/>
      <c r="C148" s="193"/>
      <c r="D148" s="193"/>
      <c r="E148" s="193"/>
      <c r="F148" s="193"/>
      <c r="G148" s="194"/>
      <c r="H148" s="193"/>
      <c r="I148" s="193"/>
      <c r="J148" s="533"/>
      <c r="K148" s="193"/>
      <c r="L148" s="271"/>
    </row>
    <row r="149" spans="1:12">
      <c r="A149" s="534" t="s">
        <v>175</v>
      </c>
      <c r="B149" s="535" t="s">
        <v>226</v>
      </c>
      <c r="C149" s="536"/>
      <c r="D149" s="536"/>
      <c r="E149" s="536"/>
      <c r="F149" s="536"/>
      <c r="G149" s="536"/>
      <c r="H149" s="536"/>
      <c r="I149" s="193"/>
      <c r="J149" s="533"/>
      <c r="K149" s="193"/>
      <c r="L149" s="271"/>
    </row>
    <row r="150" spans="1:12">
      <c r="A150" s="537"/>
      <c r="B150" s="538" t="s">
        <v>130</v>
      </c>
      <c r="C150" s="536"/>
      <c r="D150" s="536"/>
      <c r="E150" s="536"/>
      <c r="F150" s="536"/>
      <c r="G150" s="536"/>
      <c r="H150" s="536"/>
      <c r="I150" s="193"/>
      <c r="J150" s="533"/>
      <c r="K150" s="193"/>
      <c r="L150" s="271"/>
    </row>
    <row r="151" spans="1:12">
      <c r="A151" s="537"/>
      <c r="B151" s="538" t="s">
        <v>449</v>
      </c>
      <c r="C151" s="536"/>
      <c r="D151" s="536"/>
      <c r="E151" s="536"/>
      <c r="F151" s="536"/>
      <c r="G151" s="536"/>
      <c r="H151" s="536"/>
      <c r="I151" s="193"/>
      <c r="J151" s="533"/>
      <c r="K151" s="193"/>
      <c r="L151" s="271"/>
    </row>
    <row r="152" spans="1:12">
      <c r="A152" s="537"/>
      <c r="B152" s="538" t="s">
        <v>242</v>
      </c>
      <c r="C152" s="536"/>
      <c r="D152" s="536"/>
      <c r="E152" s="536"/>
      <c r="F152" s="536"/>
      <c r="G152" s="536"/>
      <c r="H152" s="536"/>
      <c r="I152" s="193"/>
      <c r="J152" s="533"/>
      <c r="K152" s="193"/>
      <c r="L152" s="271"/>
    </row>
    <row r="153" spans="1:12">
      <c r="A153" s="537"/>
      <c r="B153" s="538" t="s">
        <v>450</v>
      </c>
      <c r="C153" s="536"/>
      <c r="D153" s="536"/>
      <c r="E153" s="536"/>
      <c r="F153" s="536"/>
      <c r="G153" s="536"/>
      <c r="H153" s="536"/>
      <c r="I153" s="193"/>
      <c r="J153" s="533"/>
      <c r="K153" s="193"/>
      <c r="L153" s="271"/>
    </row>
    <row r="154" spans="1:12">
      <c r="A154" s="531"/>
      <c r="B154" s="532"/>
      <c r="C154" s="193"/>
      <c r="D154" s="193"/>
      <c r="E154" s="193"/>
      <c r="F154" s="193"/>
      <c r="G154" s="194"/>
      <c r="H154" s="193"/>
      <c r="I154" s="193"/>
      <c r="J154" s="533"/>
      <c r="K154" s="193"/>
      <c r="L154" s="271"/>
    </row>
    <row r="155" spans="1:12">
      <c r="A155" s="531"/>
      <c r="B155" s="572" t="s">
        <v>418</v>
      </c>
      <c r="C155" s="539"/>
      <c r="D155" s="193"/>
      <c r="E155" s="193"/>
      <c r="F155" s="193"/>
      <c r="G155" s="194"/>
      <c r="H155" s="193"/>
      <c r="I155" s="193"/>
      <c r="J155" s="533"/>
      <c r="K155" s="193"/>
      <c r="L155" s="271"/>
    </row>
    <row r="156" spans="1:12">
      <c r="A156" s="531"/>
      <c r="B156" s="540" t="s">
        <v>351</v>
      </c>
      <c r="C156" s="333">
        <v>5080</v>
      </c>
      <c r="D156" s="193"/>
      <c r="E156" s="193"/>
      <c r="F156" s="193"/>
      <c r="G156" s="194"/>
      <c r="H156" s="193"/>
      <c r="I156" s="193"/>
      <c r="J156" s="533"/>
      <c r="K156" s="193"/>
      <c r="L156" s="271"/>
    </row>
    <row r="157" spans="1:12">
      <c r="A157" s="531"/>
      <c r="B157" s="540" t="s">
        <v>352</v>
      </c>
      <c r="C157" s="333">
        <v>5640</v>
      </c>
      <c r="D157" s="193"/>
      <c r="E157" s="193"/>
      <c r="F157" s="193"/>
      <c r="G157" s="194"/>
      <c r="H157" s="193"/>
      <c r="I157" s="193"/>
      <c r="J157" s="533"/>
      <c r="K157" s="193"/>
      <c r="L157" s="271"/>
    </row>
    <row r="158" spans="1:12">
      <c r="A158" s="531"/>
      <c r="B158" s="540" t="s">
        <v>353</v>
      </c>
      <c r="C158" s="333">
        <v>6090</v>
      </c>
      <c r="D158" s="193"/>
      <c r="E158" s="193"/>
      <c r="F158" s="193"/>
      <c r="G158" s="194"/>
      <c r="H158" s="193"/>
      <c r="I158" s="193"/>
      <c r="J158" s="533"/>
      <c r="K158" s="193"/>
      <c r="L158" s="271"/>
    </row>
    <row r="159" spans="1:12">
      <c r="A159" s="531"/>
      <c r="B159" s="532"/>
      <c r="C159" s="193"/>
      <c r="D159" s="193"/>
      <c r="E159" s="193"/>
      <c r="F159" s="193"/>
      <c r="G159" s="194"/>
      <c r="H159" s="193"/>
      <c r="I159" s="193"/>
      <c r="J159" s="533"/>
      <c r="K159" s="193"/>
      <c r="L159" s="271"/>
    </row>
    <row r="160" spans="1:12">
      <c r="A160" s="541" t="s">
        <v>175</v>
      </c>
      <c r="B160" s="542" t="s">
        <v>419</v>
      </c>
      <c r="C160" s="543"/>
      <c r="D160" s="543"/>
      <c r="E160" s="543"/>
      <c r="F160" s="543"/>
      <c r="G160" s="543"/>
      <c r="H160" s="543"/>
      <c r="I160" s="193"/>
      <c r="J160" s="533"/>
      <c r="K160" s="193"/>
      <c r="L160" s="271"/>
    </row>
    <row r="161" spans="1:12">
      <c r="A161" s="544"/>
      <c r="B161" s="142"/>
      <c r="C161" s="217"/>
      <c r="D161" s="217"/>
      <c r="E161" s="217"/>
      <c r="F161" s="217"/>
      <c r="G161" s="217"/>
      <c r="H161" s="217"/>
      <c r="I161" s="193"/>
      <c r="J161" s="533"/>
      <c r="K161" s="193"/>
      <c r="L161" s="271"/>
    </row>
    <row r="162" spans="1:12">
      <c r="A162" s="545" t="s">
        <v>176</v>
      </c>
      <c r="B162" s="542" t="s">
        <v>226</v>
      </c>
      <c r="C162" s="217"/>
      <c r="D162" s="217"/>
      <c r="E162" s="217"/>
      <c r="F162" s="217"/>
      <c r="G162" s="217"/>
      <c r="H162" s="217"/>
      <c r="I162" s="273"/>
      <c r="J162" s="546"/>
      <c r="K162" s="273"/>
      <c r="L162" s="273"/>
    </row>
    <row r="163" spans="1:12">
      <c r="A163" s="544"/>
      <c r="B163" s="142" t="s">
        <v>130</v>
      </c>
      <c r="C163" s="217"/>
      <c r="D163" s="217"/>
      <c r="E163" s="217"/>
      <c r="F163" s="217"/>
      <c r="G163" s="217"/>
      <c r="H163" s="217"/>
      <c r="I163" s="354"/>
      <c r="J163" s="518"/>
      <c r="K163" s="266"/>
      <c r="L163" s="266"/>
    </row>
    <row r="164" spans="1:12">
      <c r="A164" s="544"/>
      <c r="B164" s="142" t="s">
        <v>449</v>
      </c>
      <c r="C164" s="217"/>
      <c r="D164" s="217"/>
      <c r="E164" s="217"/>
      <c r="F164" s="217"/>
      <c r="G164" s="217"/>
      <c r="H164" s="217"/>
      <c r="I164" s="354"/>
      <c r="J164" s="518"/>
      <c r="K164" s="266"/>
      <c r="L164" s="266"/>
    </row>
    <row r="165" spans="1:12">
      <c r="A165" s="544"/>
      <c r="B165" s="142" t="s">
        <v>242</v>
      </c>
      <c r="C165" s="217"/>
      <c r="D165" s="217"/>
      <c r="E165" s="217"/>
      <c r="F165" s="217"/>
      <c r="G165" s="217"/>
      <c r="H165" s="217"/>
      <c r="I165" s="354"/>
      <c r="J165" s="518"/>
      <c r="K165" s="266"/>
      <c r="L165" s="266"/>
    </row>
    <row r="166" spans="1:12">
      <c r="A166" s="544"/>
      <c r="B166" s="142" t="s">
        <v>450</v>
      </c>
      <c r="C166" s="217"/>
      <c r="D166" s="217"/>
      <c r="E166" s="217"/>
      <c r="F166" s="217"/>
      <c r="G166" s="217"/>
      <c r="H166" s="217"/>
      <c r="I166" s="354"/>
      <c r="J166" s="518"/>
      <c r="K166" s="266"/>
      <c r="L166" s="266"/>
    </row>
    <row r="167" spans="1:12">
      <c r="A167" s="544"/>
      <c r="B167" s="142"/>
      <c r="C167" s="217"/>
      <c r="D167" s="217"/>
      <c r="E167" s="217"/>
      <c r="F167" s="217"/>
      <c r="G167" s="217"/>
      <c r="H167" s="217"/>
      <c r="I167" s="354"/>
      <c r="J167" s="518"/>
      <c r="K167" s="266"/>
      <c r="L167" s="266"/>
    </row>
    <row r="168" spans="1:12">
      <c r="A168" s="545" t="s">
        <v>420</v>
      </c>
      <c r="B168" s="142" t="s">
        <v>533</v>
      </c>
      <c r="C168" s="217"/>
      <c r="D168" s="217"/>
      <c r="E168" s="217"/>
      <c r="F168" s="217"/>
      <c r="G168" s="217"/>
      <c r="H168" s="217"/>
      <c r="I168" s="354"/>
      <c r="J168" s="518"/>
      <c r="K168" s="266"/>
      <c r="L168" s="266"/>
    </row>
    <row r="169" spans="1:12">
      <c r="A169" s="516"/>
      <c r="B169" s="517"/>
      <c r="C169" s="354"/>
      <c r="D169" s="354"/>
      <c r="E169" s="354"/>
      <c r="F169" s="354"/>
      <c r="G169" s="354"/>
      <c r="H169" s="354"/>
      <c r="I169" s="354"/>
      <c r="J169" s="518"/>
      <c r="K169" s="266"/>
      <c r="L169" s="266"/>
    </row>
    <row r="170" spans="1:12" ht="15.75">
      <c r="A170" s="516"/>
      <c r="B170" s="573" t="s">
        <v>185</v>
      </c>
      <c r="C170" s="274"/>
      <c r="D170" s="274"/>
      <c r="E170" s="274"/>
      <c r="F170" s="274"/>
      <c r="G170" s="209"/>
      <c r="H170" s="354"/>
      <c r="I170" s="354"/>
      <c r="J170" s="518"/>
      <c r="K170" s="266"/>
      <c r="L170" s="266"/>
    </row>
    <row r="171" spans="1:12">
      <c r="A171" s="516"/>
      <c r="B171" s="270" t="s">
        <v>186</v>
      </c>
      <c r="C171" s="275"/>
      <c r="D171" s="275"/>
      <c r="E171" s="275"/>
      <c r="F171" s="275"/>
      <c r="G171" s="276" t="s">
        <v>254</v>
      </c>
      <c r="H171" s="354"/>
      <c r="I171" s="354"/>
      <c r="J171" s="518"/>
      <c r="K171" s="266"/>
      <c r="L171" s="266"/>
    </row>
    <row r="172" spans="1:12">
      <c r="A172" s="516"/>
      <c r="B172" s="272"/>
      <c r="C172" s="274"/>
      <c r="D172" s="274"/>
      <c r="E172" s="274"/>
      <c r="F172" s="274"/>
      <c r="G172" s="277"/>
      <c r="H172" s="354"/>
      <c r="I172" s="354"/>
      <c r="J172" s="518"/>
      <c r="K172" s="266"/>
      <c r="L172" s="266"/>
    </row>
    <row r="173" spans="1:12">
      <c r="A173" s="516"/>
      <c r="B173" s="272" t="s">
        <v>487</v>
      </c>
      <c r="C173" s="274"/>
      <c r="D173" s="274"/>
      <c r="E173" s="274"/>
      <c r="F173" s="274"/>
      <c r="G173" s="277"/>
      <c r="H173" s="354"/>
      <c r="I173" s="354"/>
      <c r="J173" s="518"/>
      <c r="K173" s="266"/>
      <c r="L173" s="266"/>
    </row>
    <row r="174" spans="1:12">
      <c r="A174" s="547"/>
      <c r="B174" s="196" t="s">
        <v>488</v>
      </c>
      <c r="C174" s="274"/>
      <c r="D174" s="274"/>
      <c r="E174" s="274"/>
      <c r="F174" s="274"/>
      <c r="G174" s="333">
        <v>5390</v>
      </c>
      <c r="H174" s="274"/>
      <c r="I174" s="274"/>
      <c r="J174" s="548"/>
      <c r="K174" s="278"/>
      <c r="L174" s="278"/>
    </row>
    <row r="175" spans="1:12">
      <c r="A175" s="547"/>
      <c r="B175" s="196" t="s">
        <v>489</v>
      </c>
      <c r="C175" s="274"/>
      <c r="D175" s="274"/>
      <c r="E175" s="274"/>
      <c r="F175" s="274"/>
      <c r="G175" s="304"/>
      <c r="H175" s="274"/>
      <c r="I175" s="274"/>
      <c r="J175" s="548"/>
      <c r="K175" s="278"/>
      <c r="L175" s="278"/>
    </row>
    <row r="176" spans="1:12">
      <c r="A176" s="547"/>
      <c r="B176" s="196" t="s">
        <v>490</v>
      </c>
      <c r="C176" s="274"/>
      <c r="D176" s="274"/>
      <c r="E176" s="274"/>
      <c r="F176" s="274"/>
      <c r="G176" s="304"/>
      <c r="H176" s="274"/>
      <c r="I176" s="274"/>
      <c r="J176" s="548"/>
      <c r="K176" s="278"/>
      <c r="L176" s="278"/>
    </row>
    <row r="177" spans="1:12">
      <c r="A177" s="516"/>
      <c r="B177" s="272"/>
      <c r="C177" s="274"/>
      <c r="D177" s="274"/>
      <c r="E177" s="274"/>
      <c r="F177" s="274"/>
      <c r="G177" s="304"/>
      <c r="H177" s="354"/>
      <c r="I177" s="354"/>
      <c r="J177" s="518"/>
      <c r="K177" s="266"/>
      <c r="L177" s="266"/>
    </row>
    <row r="178" spans="1:12">
      <c r="A178" s="516"/>
      <c r="B178" s="272" t="s">
        <v>249</v>
      </c>
      <c r="C178" s="274"/>
      <c r="D178" s="274"/>
      <c r="E178" s="274"/>
      <c r="F178" s="274"/>
      <c r="G178" s="305"/>
      <c r="H178" s="354"/>
      <c r="I178" s="354"/>
      <c r="J178" s="518"/>
      <c r="K178" s="266"/>
      <c r="L178" s="266"/>
    </row>
    <row r="179" spans="1:12">
      <c r="A179" s="547"/>
      <c r="B179" s="196" t="s">
        <v>187</v>
      </c>
      <c r="C179" s="274"/>
      <c r="D179" s="274"/>
      <c r="E179" s="274"/>
      <c r="F179" s="274"/>
      <c r="G179" s="333">
        <v>8840</v>
      </c>
      <c r="H179" s="274"/>
      <c r="I179" s="274"/>
      <c r="J179" s="548"/>
      <c r="K179" s="278"/>
      <c r="L179" s="278"/>
    </row>
    <row r="180" spans="1:12">
      <c r="A180" s="547"/>
      <c r="B180" s="196" t="s">
        <v>188</v>
      </c>
      <c r="C180" s="274"/>
      <c r="D180" s="274"/>
      <c r="E180" s="274"/>
      <c r="F180" s="274"/>
      <c r="G180" s="333">
        <v>17680</v>
      </c>
      <c r="H180" s="274"/>
      <c r="I180" s="274"/>
      <c r="J180" s="548"/>
      <c r="K180" s="278"/>
      <c r="L180" s="278"/>
    </row>
    <row r="181" spans="1:12">
      <c r="A181" s="547"/>
      <c r="B181" s="196" t="s">
        <v>189</v>
      </c>
      <c r="C181" s="274"/>
      <c r="D181" s="274"/>
      <c r="E181" s="274"/>
      <c r="F181" s="274"/>
      <c r="G181" s="333">
        <v>6230</v>
      </c>
      <c r="H181" s="274"/>
      <c r="I181" s="274"/>
      <c r="J181" s="548"/>
      <c r="K181" s="278"/>
      <c r="L181" s="278"/>
    </row>
    <row r="182" spans="1:12">
      <c r="A182" s="547"/>
      <c r="B182" s="279" t="s">
        <v>8</v>
      </c>
      <c r="C182" s="274"/>
      <c r="D182" s="274"/>
      <c r="E182" s="274"/>
      <c r="F182" s="274"/>
      <c r="G182" s="209"/>
      <c r="H182" s="274"/>
      <c r="I182" s="274"/>
      <c r="J182" s="548"/>
      <c r="K182" s="278"/>
      <c r="L182" s="278"/>
    </row>
    <row r="183" spans="1:12">
      <c r="A183" s="516"/>
      <c r="B183" s="279"/>
      <c r="C183" s="274"/>
      <c r="D183" s="274"/>
      <c r="E183" s="274"/>
      <c r="F183" s="274"/>
      <c r="G183" s="209"/>
      <c r="H183" s="354"/>
      <c r="I183" s="354"/>
      <c r="J183" s="518"/>
      <c r="K183" s="266"/>
      <c r="L183" s="266"/>
    </row>
    <row r="184" spans="1:12">
      <c r="A184" s="516"/>
      <c r="B184" s="273" t="s">
        <v>534</v>
      </c>
      <c r="C184" s="274"/>
      <c r="D184" s="274"/>
      <c r="E184" s="274"/>
      <c r="F184" s="274"/>
      <c r="G184" s="549"/>
      <c r="H184" s="354"/>
      <c r="I184" s="354"/>
      <c r="J184" s="518"/>
      <c r="K184" s="266"/>
      <c r="L184" s="266"/>
    </row>
    <row r="185" spans="1:12">
      <c r="A185" s="547"/>
      <c r="B185" s="196" t="s">
        <v>152</v>
      </c>
      <c r="C185" s="274"/>
      <c r="D185" s="274"/>
      <c r="E185" s="274"/>
      <c r="F185" s="274"/>
      <c r="G185" s="333">
        <v>8120</v>
      </c>
      <c r="H185" s="274"/>
      <c r="I185" s="274"/>
      <c r="J185" s="548"/>
      <c r="K185" s="278"/>
      <c r="L185" s="278"/>
    </row>
    <row r="186" spans="1:12">
      <c r="A186" s="547"/>
      <c r="B186" s="196" t="s">
        <v>153</v>
      </c>
      <c r="C186" s="274"/>
      <c r="D186" s="274"/>
      <c r="E186" s="274"/>
      <c r="F186" s="274"/>
      <c r="G186" s="193"/>
      <c r="H186" s="274"/>
      <c r="I186" s="274"/>
      <c r="J186" s="548"/>
      <c r="K186" s="278"/>
      <c r="L186" s="278"/>
    </row>
    <row r="187" spans="1:12">
      <c r="A187" s="516"/>
      <c r="B187" s="550"/>
      <c r="C187" s="191"/>
      <c r="D187" s="191"/>
      <c r="E187" s="191"/>
      <c r="F187" s="191"/>
      <c r="G187" s="551"/>
      <c r="H187" s="354"/>
      <c r="I187" s="354"/>
      <c r="J187" s="518"/>
      <c r="K187" s="266"/>
      <c r="L187" s="266"/>
    </row>
    <row r="188" spans="1:12">
      <c r="A188" s="516"/>
      <c r="B188" s="272" t="s">
        <v>154</v>
      </c>
      <c r="C188" s="191"/>
      <c r="D188" s="191"/>
      <c r="E188" s="191"/>
      <c r="F188" s="191"/>
      <c r="G188" s="551"/>
      <c r="H188" s="354"/>
      <c r="I188" s="354"/>
      <c r="J188" s="518"/>
      <c r="K188" s="266"/>
      <c r="L188" s="266"/>
    </row>
    <row r="189" spans="1:12">
      <c r="A189" s="547"/>
      <c r="B189" s="196" t="s">
        <v>155</v>
      </c>
      <c r="C189" s="274"/>
      <c r="D189" s="274"/>
      <c r="E189" s="274"/>
      <c r="F189" s="274"/>
      <c r="G189" s="333">
        <v>6120</v>
      </c>
      <c r="H189" s="274"/>
      <c r="I189" s="274"/>
      <c r="J189" s="548"/>
      <c r="K189" s="278"/>
      <c r="L189" s="278"/>
    </row>
    <row r="190" spans="1:12">
      <c r="A190" s="516"/>
      <c r="B190" s="550"/>
      <c r="C190" s="274"/>
      <c r="D190" s="274"/>
      <c r="E190" s="274"/>
      <c r="F190" s="274"/>
      <c r="G190" s="552"/>
      <c r="H190" s="354"/>
      <c r="I190" s="354"/>
      <c r="J190" s="518"/>
      <c r="K190" s="266"/>
      <c r="L190" s="266"/>
    </row>
    <row r="191" spans="1:12">
      <c r="A191" s="516"/>
      <c r="B191" s="272" t="s">
        <v>728</v>
      </c>
      <c r="C191" s="191"/>
      <c r="D191" s="191"/>
      <c r="E191" s="191"/>
      <c r="F191" s="191"/>
      <c r="G191" s="193"/>
      <c r="H191" s="354"/>
      <c r="I191" s="354"/>
      <c r="J191" s="518"/>
      <c r="K191" s="266"/>
      <c r="L191" s="266"/>
    </row>
    <row r="192" spans="1:12">
      <c r="A192" s="516"/>
      <c r="B192" s="196" t="s">
        <v>729</v>
      </c>
      <c r="C192" s="274"/>
      <c r="D192" s="274"/>
      <c r="E192" s="274"/>
      <c r="F192" s="274"/>
      <c r="G192" s="333">
        <v>101890</v>
      </c>
      <c r="H192" s="274"/>
      <c r="I192" s="354"/>
      <c r="J192" s="518"/>
      <c r="K192" s="266"/>
      <c r="L192" s="266"/>
    </row>
    <row r="193" spans="1:12">
      <c r="A193" s="516"/>
      <c r="B193" s="517"/>
      <c r="C193" s="354"/>
      <c r="D193" s="354"/>
      <c r="E193" s="354"/>
      <c r="F193" s="354"/>
      <c r="G193" s="354"/>
      <c r="H193" s="354"/>
      <c r="I193" s="354"/>
      <c r="J193" s="518"/>
      <c r="K193" s="266"/>
      <c r="L193" s="266"/>
    </row>
    <row r="194" spans="1:12" ht="15.75">
      <c r="A194" s="553"/>
      <c r="B194" s="574" t="s">
        <v>421</v>
      </c>
      <c r="C194" s="210"/>
      <c r="D194" s="210"/>
      <c r="E194" s="210"/>
      <c r="F194" s="210"/>
      <c r="G194" s="210"/>
      <c r="H194" s="210"/>
      <c r="I194" s="354"/>
      <c r="J194" s="518"/>
      <c r="K194" s="266"/>
      <c r="L194" s="266"/>
    </row>
    <row r="195" spans="1:12">
      <c r="A195" s="516"/>
      <c r="B195" s="211" t="s">
        <v>42</v>
      </c>
      <c r="C195" s="966" t="s">
        <v>43</v>
      </c>
      <c r="D195" s="966"/>
      <c r="E195" s="967"/>
      <c r="F195" s="968" t="s">
        <v>44</v>
      </c>
      <c r="G195" s="966"/>
      <c r="H195" s="966"/>
      <c r="I195" s="354"/>
      <c r="J195" s="518"/>
      <c r="K195" s="266"/>
      <c r="L195" s="266"/>
    </row>
    <row r="196" spans="1:12" ht="25.5">
      <c r="A196" s="516"/>
      <c r="B196" s="212" t="s">
        <v>265</v>
      </c>
      <c r="C196" s="213" t="s">
        <v>192</v>
      </c>
      <c r="D196" s="213" t="s">
        <v>193</v>
      </c>
      <c r="E196" s="213" t="s">
        <v>414</v>
      </c>
      <c r="F196" s="214" t="s">
        <v>192</v>
      </c>
      <c r="G196" s="213" t="s">
        <v>193</v>
      </c>
      <c r="H196" s="213" t="s">
        <v>414</v>
      </c>
      <c r="I196" s="354"/>
      <c r="J196" s="518"/>
      <c r="K196" s="266"/>
      <c r="L196" s="266"/>
    </row>
    <row r="197" spans="1:12">
      <c r="A197" s="516"/>
      <c r="B197" s="215"/>
      <c r="C197" s="575" t="s">
        <v>267</v>
      </c>
      <c r="D197" s="575" t="s">
        <v>267</v>
      </c>
      <c r="E197" s="575" t="s">
        <v>268</v>
      </c>
      <c r="F197" s="576" t="s">
        <v>267</v>
      </c>
      <c r="G197" s="575" t="s">
        <v>267</v>
      </c>
      <c r="H197" s="575" t="s">
        <v>268</v>
      </c>
      <c r="I197" s="354"/>
      <c r="J197" s="518"/>
      <c r="K197" s="266"/>
      <c r="L197" s="266"/>
    </row>
    <row r="198" spans="1:12">
      <c r="A198" s="516"/>
      <c r="B198" s="554"/>
      <c r="C198" s="555"/>
      <c r="D198" s="555"/>
      <c r="E198" s="555"/>
      <c r="F198" s="216"/>
      <c r="G198" s="217"/>
      <c r="H198" s="217"/>
      <c r="I198" s="354"/>
      <c r="J198" s="518"/>
      <c r="K198" s="266"/>
      <c r="L198" s="266"/>
    </row>
    <row r="199" spans="1:12">
      <c r="A199" s="516"/>
      <c r="B199" s="577" t="s">
        <v>383</v>
      </c>
      <c r="C199" s="217"/>
      <c r="D199" s="217"/>
      <c r="E199" s="217"/>
      <c r="F199" s="216"/>
      <c r="G199" s="217"/>
      <c r="H199" s="217"/>
      <c r="I199" s="354"/>
      <c r="J199" s="518"/>
      <c r="K199" s="266"/>
      <c r="L199" s="266"/>
    </row>
    <row r="200" spans="1:12">
      <c r="A200" s="516"/>
      <c r="B200" s="142" t="s">
        <v>383</v>
      </c>
      <c r="C200" s="556"/>
      <c r="D200" s="556"/>
      <c r="E200" s="556"/>
      <c r="F200" s="218"/>
      <c r="G200" s="217"/>
      <c r="H200" s="217"/>
      <c r="I200" s="354"/>
      <c r="J200" s="518"/>
      <c r="K200" s="266"/>
      <c r="L200" s="266"/>
    </row>
    <row r="201" spans="1:12" ht="15">
      <c r="A201" s="516"/>
      <c r="B201" s="142" t="s">
        <v>384</v>
      </c>
      <c r="C201" s="333">
        <v>48450</v>
      </c>
      <c r="D201" s="333">
        <v>8590</v>
      </c>
      <c r="E201" s="333">
        <v>9140</v>
      </c>
      <c r="F201" s="202">
        <f>C201*1.07</f>
        <v>51841.5</v>
      </c>
      <c r="G201" s="203">
        <f>D201*1.1</f>
        <v>9449</v>
      </c>
      <c r="H201" s="203">
        <f>E201*1.19</f>
        <v>10876.6</v>
      </c>
      <c r="I201" s="253"/>
      <c r="J201" s="24"/>
      <c r="K201" s="357"/>
      <c r="L201" s="353"/>
    </row>
    <row r="202" spans="1:12">
      <c r="A202" s="516"/>
      <c r="B202" s="142" t="s">
        <v>385</v>
      </c>
      <c r="C202" s="556"/>
      <c r="D202" s="556"/>
      <c r="E202" s="556"/>
      <c r="F202" s="206"/>
      <c r="G202" s="207"/>
      <c r="H202" s="203"/>
      <c r="I202" s="354"/>
      <c r="J202" s="24"/>
      <c r="K202" s="353"/>
      <c r="L202" s="353"/>
    </row>
    <row r="203" spans="1:12">
      <c r="A203" s="516"/>
      <c r="B203" s="142" t="s">
        <v>386</v>
      </c>
      <c r="C203" s="333">
        <v>44650</v>
      </c>
      <c r="D203" s="333">
        <v>8590</v>
      </c>
      <c r="E203" s="333">
        <v>8280</v>
      </c>
      <c r="F203" s="202">
        <f>C203*1.07</f>
        <v>47775.5</v>
      </c>
      <c r="G203" s="203">
        <f>D203*1.1</f>
        <v>9449</v>
      </c>
      <c r="H203" s="203">
        <f>E203*1.19</f>
        <v>9853.1999999999989</v>
      </c>
      <c r="I203" s="274"/>
      <c r="J203" s="24"/>
      <c r="K203" s="353"/>
      <c r="L203" s="353"/>
    </row>
    <row r="204" spans="1:12">
      <c r="A204" s="516"/>
      <c r="B204" s="142" t="s">
        <v>387</v>
      </c>
      <c r="C204" s="333">
        <v>71190</v>
      </c>
      <c r="D204" s="333">
        <v>8590</v>
      </c>
      <c r="E204" s="333">
        <v>8280</v>
      </c>
      <c r="F204" s="202">
        <f>C204*1.07</f>
        <v>76173.3</v>
      </c>
      <c r="G204" s="203">
        <f>D204*1.1</f>
        <v>9449</v>
      </c>
      <c r="H204" s="203">
        <f>E204*1.19</f>
        <v>9853.1999999999989</v>
      </c>
      <c r="I204" s="274"/>
      <c r="J204" s="24"/>
      <c r="K204" s="353"/>
      <c r="L204" s="353"/>
    </row>
    <row r="205" spans="1:12">
      <c r="A205" s="516"/>
      <c r="B205" s="140"/>
      <c r="C205" s="557"/>
      <c r="D205" s="557"/>
      <c r="E205" s="557"/>
      <c r="F205" s="557"/>
      <c r="G205" s="557"/>
      <c r="H205" s="557"/>
      <c r="I205" s="354"/>
      <c r="J205" s="518"/>
      <c r="K205" s="266"/>
      <c r="L205" s="266"/>
    </row>
    <row r="206" spans="1:12">
      <c r="A206" s="516"/>
      <c r="B206" s="142" t="s">
        <v>378</v>
      </c>
      <c r="C206" s="556"/>
      <c r="D206" s="556"/>
      <c r="E206" s="556"/>
      <c r="F206" s="556"/>
      <c r="G206" s="556"/>
      <c r="H206" s="558"/>
      <c r="I206" s="354"/>
      <c r="J206" s="518"/>
      <c r="K206" s="266"/>
      <c r="L206" s="266"/>
    </row>
    <row r="207" spans="1:12">
      <c r="A207" s="516"/>
      <c r="B207" s="142" t="s">
        <v>388</v>
      </c>
      <c r="C207" s="556"/>
      <c r="D207" s="556"/>
      <c r="E207" s="556"/>
      <c r="F207" s="556"/>
      <c r="G207" s="556"/>
      <c r="H207" s="558"/>
      <c r="I207" s="354"/>
      <c r="J207" s="518"/>
      <c r="K207" s="266"/>
      <c r="L207" s="266"/>
    </row>
    <row r="208" spans="1:12">
      <c r="A208" s="516"/>
      <c r="B208" s="142" t="s">
        <v>389</v>
      </c>
      <c r="C208" s="217"/>
      <c r="D208" s="217"/>
      <c r="E208" s="217"/>
      <c r="F208" s="217"/>
      <c r="G208" s="217"/>
      <c r="H208" s="217"/>
      <c r="I208" s="354"/>
      <c r="J208" s="518"/>
      <c r="K208" s="266"/>
      <c r="L208" s="266"/>
    </row>
    <row r="209" spans="1:12">
      <c r="A209" s="516"/>
      <c r="B209" s="559"/>
      <c r="C209" s="217"/>
      <c r="D209" s="142"/>
      <c r="E209" s="142"/>
      <c r="F209" s="217"/>
      <c r="G209" s="217"/>
      <c r="H209" s="217"/>
      <c r="I209" s="354"/>
      <c r="J209" s="518"/>
      <c r="K209" s="266"/>
      <c r="L209" s="266"/>
    </row>
    <row r="210" spans="1:12">
      <c r="A210" s="516"/>
      <c r="B210" s="559"/>
      <c r="C210" s="217"/>
      <c r="D210" s="142"/>
      <c r="E210" s="142"/>
      <c r="F210" s="217"/>
      <c r="G210" s="217"/>
      <c r="H210" s="217"/>
      <c r="I210" s="354"/>
      <c r="J210" s="518"/>
      <c r="K210" s="266"/>
      <c r="L210" s="266"/>
    </row>
    <row r="211" spans="1:12" ht="15.75">
      <c r="A211" s="516"/>
      <c r="B211" s="578" t="s">
        <v>390</v>
      </c>
      <c r="C211" s="217"/>
      <c r="D211" s="217"/>
      <c r="E211" s="217"/>
      <c r="F211" s="217"/>
      <c r="G211" s="219"/>
      <c r="H211" s="217"/>
      <c r="I211" s="354"/>
      <c r="J211" s="518"/>
      <c r="K211" s="266"/>
      <c r="L211" s="266"/>
    </row>
    <row r="212" spans="1:12" ht="15.75">
      <c r="A212" s="516"/>
      <c r="B212" s="147"/>
      <c r="C212" s="217"/>
      <c r="D212" s="217"/>
      <c r="E212" s="217"/>
      <c r="F212" s="217"/>
      <c r="G212" s="219"/>
      <c r="H212" s="217"/>
      <c r="I212" s="354"/>
      <c r="J212" s="518"/>
      <c r="K212" s="266"/>
      <c r="L212" s="266"/>
    </row>
    <row r="213" spans="1:12">
      <c r="A213" s="516"/>
      <c r="B213" s="215" t="s">
        <v>186</v>
      </c>
      <c r="C213" s="210"/>
      <c r="D213" s="210"/>
      <c r="E213" s="210"/>
      <c r="F213" s="210"/>
      <c r="G213" s="220" t="s">
        <v>254</v>
      </c>
      <c r="H213" s="217"/>
      <c r="I213" s="354"/>
      <c r="J213" s="518"/>
      <c r="K213" s="266"/>
      <c r="L213" s="266"/>
    </row>
    <row r="214" spans="1:12">
      <c r="A214" s="516"/>
      <c r="B214" s="140"/>
      <c r="C214" s="217"/>
      <c r="D214" s="217"/>
      <c r="E214" s="217"/>
      <c r="F214" s="217"/>
      <c r="G214" s="74"/>
      <c r="H214" s="217"/>
      <c r="I214" s="354"/>
      <c r="J214" s="518"/>
      <c r="K214" s="266"/>
      <c r="L214" s="266"/>
    </row>
    <row r="215" spans="1:12">
      <c r="A215" s="516"/>
      <c r="B215" s="140" t="s">
        <v>391</v>
      </c>
      <c r="C215" s="140"/>
      <c r="D215" s="140"/>
      <c r="E215" s="140"/>
      <c r="F215" s="140"/>
      <c r="G215" s="140"/>
      <c r="H215" s="217"/>
      <c r="I215" s="354"/>
      <c r="J215" s="518"/>
      <c r="K215" s="266"/>
      <c r="L215" s="266"/>
    </row>
    <row r="216" spans="1:12">
      <c r="A216" s="560"/>
      <c r="B216" s="561" t="s">
        <v>392</v>
      </c>
      <c r="C216" s="74"/>
      <c r="D216" s="221"/>
      <c r="E216" s="221"/>
      <c r="F216" s="221"/>
      <c r="G216" s="333">
        <v>6240</v>
      </c>
      <c r="H216" s="217"/>
      <c r="I216" s="354"/>
      <c r="J216" s="518"/>
      <c r="K216" s="266"/>
      <c r="L216" s="266"/>
    </row>
    <row r="217" spans="1:12">
      <c r="A217" s="560"/>
      <c r="B217" s="561" t="s">
        <v>393</v>
      </c>
      <c r="C217" s="221"/>
      <c r="D217" s="221"/>
      <c r="E217" s="221"/>
      <c r="F217" s="221"/>
      <c r="G217" s="333">
        <v>49290</v>
      </c>
      <c r="H217" s="217"/>
      <c r="I217" s="354"/>
      <c r="J217" s="518"/>
      <c r="K217" s="266"/>
      <c r="L217" s="266"/>
    </row>
    <row r="218" spans="1:12">
      <c r="A218" s="516"/>
      <c r="B218" s="561"/>
      <c r="C218" s="217"/>
      <c r="D218" s="217"/>
      <c r="E218" s="217"/>
      <c r="F218" s="217"/>
      <c r="G218" s="73"/>
      <c r="H218" s="217"/>
      <c r="I218" s="354"/>
      <c r="J218" s="518"/>
      <c r="K218" s="266"/>
      <c r="L218" s="266"/>
    </row>
    <row r="219" spans="1:12">
      <c r="A219" s="516"/>
      <c r="B219" s="142" t="s">
        <v>378</v>
      </c>
      <c r="C219" s="217"/>
      <c r="D219" s="217"/>
      <c r="E219" s="217"/>
      <c r="F219" s="217"/>
      <c r="G219" s="73"/>
      <c r="H219" s="217"/>
      <c r="I219" s="354"/>
      <c r="J219" s="518"/>
      <c r="K219" s="266"/>
      <c r="L219" s="266"/>
    </row>
    <row r="220" spans="1:12">
      <c r="A220" s="516"/>
      <c r="B220" s="142" t="s">
        <v>394</v>
      </c>
      <c r="C220" s="217"/>
      <c r="D220" s="217"/>
      <c r="E220" s="217"/>
      <c r="F220" s="217"/>
      <c r="G220" s="73"/>
      <c r="H220" s="217"/>
      <c r="I220" s="354"/>
      <c r="J220" s="518"/>
      <c r="K220" s="280"/>
      <c r="L220" s="266"/>
    </row>
    <row r="221" spans="1:12">
      <c r="A221" s="516"/>
      <c r="B221" s="142"/>
      <c r="C221" s="217"/>
      <c r="D221" s="217"/>
      <c r="E221" s="217"/>
      <c r="F221" s="217"/>
      <c r="G221" s="73"/>
      <c r="H221" s="217"/>
      <c r="I221" s="354"/>
      <c r="J221" s="518"/>
      <c r="K221" s="266"/>
      <c r="L221" s="266"/>
    </row>
    <row r="222" spans="1:12">
      <c r="A222" s="516"/>
      <c r="B222" s="140" t="s">
        <v>190</v>
      </c>
      <c r="C222" s="140"/>
      <c r="D222" s="140"/>
      <c r="E222" s="140"/>
      <c r="F222" s="140"/>
      <c r="G222" s="142"/>
      <c r="H222" s="217"/>
      <c r="I222" s="354"/>
      <c r="J222" s="518"/>
      <c r="K222" s="266"/>
      <c r="L222" s="266"/>
    </row>
    <row r="223" spans="1:12">
      <c r="A223" s="560"/>
      <c r="B223" s="561" t="s">
        <v>395</v>
      </c>
      <c r="C223" s="74"/>
      <c r="D223" s="221"/>
      <c r="E223" s="221"/>
      <c r="F223" s="221"/>
      <c r="G223" s="333">
        <v>2020</v>
      </c>
      <c r="H223" s="217"/>
      <c r="I223" s="354"/>
      <c r="J223" s="518"/>
      <c r="K223" s="266"/>
      <c r="L223" s="266"/>
    </row>
    <row r="224" spans="1:12">
      <c r="A224" s="560"/>
      <c r="B224" s="561" t="s">
        <v>396</v>
      </c>
      <c r="C224" s="221"/>
      <c r="D224" s="221"/>
      <c r="E224" s="221"/>
      <c r="F224" s="221"/>
      <c r="G224" s="333">
        <v>2020</v>
      </c>
      <c r="H224" s="217"/>
      <c r="I224" s="354"/>
      <c r="J224" s="518"/>
      <c r="K224" s="266"/>
      <c r="L224" s="266"/>
    </row>
    <row r="225" spans="1:12">
      <c r="A225" s="560"/>
      <c r="B225" s="561" t="s">
        <v>397</v>
      </c>
      <c r="C225" s="221"/>
      <c r="D225" s="221"/>
      <c r="E225" s="221"/>
      <c r="F225" s="221"/>
      <c r="G225" s="333">
        <v>3840</v>
      </c>
      <c r="H225" s="217"/>
      <c r="I225" s="354"/>
      <c r="J225" s="518"/>
      <c r="K225" s="266"/>
      <c r="L225" s="266"/>
    </row>
    <row r="226" spans="1:12">
      <c r="A226" s="516"/>
      <c r="B226" s="215"/>
      <c r="C226" s="210"/>
      <c r="D226" s="210"/>
      <c r="E226" s="210"/>
      <c r="F226" s="210"/>
      <c r="G226" s="220"/>
      <c r="H226" s="217"/>
      <c r="I226" s="354"/>
      <c r="J226" s="518"/>
      <c r="K226" s="266"/>
      <c r="L226" s="266"/>
    </row>
    <row r="227" spans="1:12">
      <c r="A227" s="562"/>
      <c r="B227" s="71"/>
      <c r="C227" s="71"/>
      <c r="D227" s="71"/>
      <c r="E227" s="71"/>
      <c r="F227" s="71"/>
      <c r="G227" s="71"/>
      <c r="H227" s="70"/>
      <c r="I227" s="563"/>
      <c r="J227" s="564"/>
      <c r="K227" s="6"/>
      <c r="L227" s="6"/>
    </row>
    <row r="228" spans="1:12" ht="13.5" thickBot="1">
      <c r="A228" s="565"/>
      <c r="B228" s="566"/>
      <c r="C228" s="567"/>
      <c r="D228" s="568"/>
      <c r="E228" s="568"/>
      <c r="F228" s="568"/>
      <c r="G228" s="569"/>
      <c r="H228" s="568"/>
      <c r="I228" s="570"/>
      <c r="J228" s="571"/>
      <c r="K228" s="6"/>
      <c r="L228" s="6"/>
    </row>
    <row r="229" spans="1:12">
      <c r="A229" s="67"/>
      <c r="B229" s="68"/>
      <c r="C229" s="70"/>
      <c r="D229" s="70"/>
      <c r="E229" s="70"/>
      <c r="F229" s="70"/>
      <c r="G229" s="73"/>
      <c r="H229" s="58"/>
      <c r="I229" s="6"/>
      <c r="J229" s="6"/>
      <c r="K229" s="6"/>
      <c r="L229" s="6"/>
    </row>
    <row r="230" spans="1:12">
      <c r="A230" s="67"/>
      <c r="B230" s="68"/>
      <c r="C230" s="70"/>
      <c r="D230" s="70"/>
      <c r="E230" s="70"/>
      <c r="F230" s="70"/>
      <c r="G230" s="74"/>
      <c r="H230" s="58"/>
      <c r="I230" s="6"/>
      <c r="J230" s="6"/>
      <c r="K230" s="6"/>
      <c r="L230" s="6"/>
    </row>
    <row r="231" spans="1:12">
      <c r="A231" s="67"/>
      <c r="B231" s="56"/>
      <c r="C231" s="70"/>
      <c r="D231" s="70"/>
      <c r="E231" s="70"/>
      <c r="F231" s="70"/>
      <c r="G231" s="75"/>
      <c r="H231" s="58"/>
      <c r="I231" s="6"/>
      <c r="J231" s="6"/>
      <c r="K231" s="6"/>
      <c r="L231" s="6"/>
    </row>
    <row r="232" spans="1:12">
      <c r="A232" s="67"/>
      <c r="B232" s="56"/>
      <c r="C232" s="70"/>
      <c r="D232" s="70"/>
      <c r="E232" s="70"/>
      <c r="F232" s="70"/>
      <c r="G232" s="73"/>
      <c r="H232" s="58"/>
      <c r="I232" s="6"/>
      <c r="J232" s="6"/>
      <c r="K232" s="6"/>
      <c r="L232" s="6"/>
    </row>
    <row r="233" spans="1:12">
      <c r="A233" s="67"/>
      <c r="B233" s="76"/>
      <c r="C233" s="70"/>
      <c r="D233" s="70"/>
      <c r="E233" s="70"/>
      <c r="F233" s="70"/>
      <c r="G233" s="73"/>
      <c r="H233" s="58"/>
      <c r="I233" s="6"/>
      <c r="J233" s="6"/>
      <c r="K233" s="6"/>
      <c r="L233" s="6"/>
    </row>
    <row r="234" spans="1:12">
      <c r="A234" s="67"/>
      <c r="B234" s="71"/>
      <c r="C234" s="71"/>
      <c r="D234" s="71"/>
      <c r="E234" s="71"/>
      <c r="F234" s="71"/>
      <c r="G234" s="77"/>
      <c r="H234" s="58"/>
      <c r="I234" s="6"/>
      <c r="J234" s="6"/>
      <c r="K234" s="6"/>
      <c r="L234" s="6"/>
    </row>
    <row r="235" spans="1:12">
      <c r="A235" s="67"/>
      <c r="B235" s="68"/>
      <c r="C235" s="72"/>
      <c r="D235" s="70"/>
      <c r="E235" s="70"/>
      <c r="F235" s="70"/>
      <c r="G235" s="73"/>
      <c r="H235" s="58"/>
      <c r="I235" s="6"/>
      <c r="J235" s="6"/>
      <c r="K235" s="6"/>
      <c r="L235" s="6"/>
    </row>
    <row r="236" spans="1:12">
      <c r="A236" s="67"/>
      <c r="B236" s="68"/>
      <c r="C236" s="70"/>
      <c r="D236" s="70"/>
      <c r="E236" s="70"/>
      <c r="F236" s="70"/>
      <c r="G236" s="73"/>
      <c r="H236" s="58"/>
      <c r="I236" s="6"/>
      <c r="J236" s="6"/>
      <c r="K236" s="6"/>
      <c r="L236" s="6"/>
    </row>
    <row r="237" spans="1:12">
      <c r="A237" s="67"/>
      <c r="B237" s="68"/>
      <c r="C237" s="70"/>
      <c r="D237" s="70"/>
      <c r="E237" s="70"/>
      <c r="F237" s="70"/>
      <c r="G237" s="73"/>
      <c r="H237" s="58"/>
      <c r="I237" s="6"/>
      <c r="J237" s="6"/>
      <c r="K237" s="6"/>
      <c r="L237" s="6"/>
    </row>
  </sheetData>
  <customSheetViews>
    <customSheetView guid="{F165901F-2ED3-463B-B2D8-F03C10664774}">
      <selection sqref="A1:G1"/>
      <pageMargins left="0.3" right="0.24" top="0.28999999999999998" bottom="0.28999999999999998" header="0" footer="0"/>
      <pageSetup paperSize="9" scale="85" orientation="landscape" r:id="rId1"/>
      <headerFooter alignWithMargins="0"/>
    </customSheetView>
    <customSheetView guid="{4815BE6A-DAE3-4DF6-B77E-1B568730B529}" topLeftCell="A112">
      <selection activeCell="H205" sqref="H205"/>
      <pageMargins left="0.3" right="0.24" top="0.28999999999999998" bottom="0.28999999999999998" header="0" footer="0"/>
      <pageSetup paperSize="9" scale="85" orientation="landscape" r:id="rId2"/>
      <headerFooter alignWithMargins="0"/>
    </customSheetView>
  </customSheetViews>
  <mergeCells count="7">
    <mergeCell ref="C6:F6"/>
    <mergeCell ref="G6:J6"/>
    <mergeCell ref="C195:E195"/>
    <mergeCell ref="F195:H195"/>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activeCell="H26" sqref="H26"/>
    </sheetView>
  </sheetViews>
  <sheetFormatPr defaultRowHeight="12.75"/>
  <cols>
    <col min="1" max="1" width="10.28515625" customWidth="1"/>
    <col min="2" max="2" width="25" customWidth="1"/>
    <col min="3" max="3" width="21.140625" customWidth="1"/>
    <col min="5" max="5" width="11" bestFit="1" customWidth="1"/>
    <col min="6" max="6" width="14.85546875" customWidth="1"/>
    <col min="7" max="7" width="10" bestFit="1" customWidth="1"/>
    <col min="8" max="8" width="10.42578125" bestFit="1" customWidth="1"/>
    <col min="9" max="9" width="11.28515625" customWidth="1"/>
    <col min="10" max="10" width="14.140625" customWidth="1"/>
    <col min="11" max="11" width="10" bestFit="1" customWidth="1"/>
    <col min="12" max="12" width="14.28515625" customWidth="1"/>
  </cols>
  <sheetData>
    <row r="1" spans="1:13" ht="21" thickBot="1">
      <c r="A1" s="956" t="s">
        <v>931</v>
      </c>
      <c r="B1" s="957"/>
      <c r="C1" s="957"/>
      <c r="D1" s="957"/>
      <c r="E1" s="957"/>
      <c r="F1" s="957"/>
      <c r="G1" s="957"/>
      <c r="H1" s="957"/>
      <c r="I1" s="957"/>
      <c r="J1" s="957"/>
      <c r="K1" s="954" t="s">
        <v>80</v>
      </c>
      <c r="L1" s="955"/>
    </row>
    <row r="2" spans="1:13" s="448" customFormat="1" ht="21" thickBot="1">
      <c r="A2" s="461"/>
      <c r="B2" s="461"/>
      <c r="C2" s="253"/>
      <c r="D2" s="462"/>
      <c r="E2" s="462"/>
      <c r="F2" s="462"/>
    </row>
    <row r="3" spans="1:13" ht="13.5" thickBot="1">
      <c r="A3" s="969" t="s">
        <v>897</v>
      </c>
      <c r="B3" s="970"/>
      <c r="C3" s="970"/>
      <c r="D3" s="970"/>
      <c r="E3" s="970"/>
      <c r="F3" s="970"/>
      <c r="G3" s="970"/>
      <c r="H3" s="970"/>
      <c r="I3" s="970"/>
      <c r="J3" s="970"/>
      <c r="K3" s="970"/>
      <c r="L3" s="971"/>
      <c r="M3" s="70"/>
    </row>
    <row r="4" spans="1:13" ht="10.9" customHeight="1">
      <c r="A4" s="364"/>
      <c r="B4" s="584"/>
      <c r="C4" s="55"/>
      <c r="D4" s="50"/>
      <c r="E4" s="45"/>
      <c r="F4" s="45"/>
      <c r="G4" s="45"/>
      <c r="H4" s="46"/>
      <c r="I4" s="47"/>
      <c r="J4" s="50"/>
      <c r="K4" s="50"/>
      <c r="L4" s="585"/>
      <c r="M4" s="44"/>
    </row>
    <row r="5" spans="1:13">
      <c r="A5" s="586"/>
      <c r="B5" s="48"/>
      <c r="C5" s="49"/>
      <c r="D5" s="972" t="s">
        <v>43</v>
      </c>
      <c r="E5" s="972"/>
      <c r="F5" s="972"/>
      <c r="G5" s="972"/>
      <c r="H5" s="973"/>
      <c r="I5" s="974" t="s">
        <v>44</v>
      </c>
      <c r="J5" s="975"/>
      <c r="K5" s="975"/>
      <c r="L5" s="976"/>
      <c r="M5" s="50"/>
    </row>
    <row r="6" spans="1:13" ht="27" customHeight="1">
      <c r="A6" s="587" t="s">
        <v>362</v>
      </c>
      <c r="B6" s="583" t="s">
        <v>42</v>
      </c>
      <c r="C6" s="51"/>
      <c r="D6" s="51"/>
      <c r="E6" s="52" t="s">
        <v>354</v>
      </c>
      <c r="F6" s="53" t="s">
        <v>731</v>
      </c>
      <c r="G6" s="53" t="s">
        <v>355</v>
      </c>
      <c r="H6" s="54" t="s">
        <v>5</v>
      </c>
      <c r="I6" s="52" t="s">
        <v>354</v>
      </c>
      <c r="J6" s="53" t="s">
        <v>731</v>
      </c>
      <c r="K6" s="53" t="s">
        <v>355</v>
      </c>
      <c r="L6" s="588" t="s">
        <v>5</v>
      </c>
      <c r="M6" s="55"/>
    </row>
    <row r="7" spans="1:13">
      <c r="A7" s="364">
        <v>3311</v>
      </c>
      <c r="B7" s="76" t="s">
        <v>399</v>
      </c>
      <c r="C7" s="55"/>
      <c r="D7" s="55"/>
      <c r="E7" s="333">
        <v>62160</v>
      </c>
      <c r="F7" s="333">
        <v>19290</v>
      </c>
      <c r="G7" s="333">
        <v>8820</v>
      </c>
      <c r="H7" s="333">
        <v>9340</v>
      </c>
      <c r="I7" s="900">
        <f>E7*1.07</f>
        <v>66511.199999999997</v>
      </c>
      <c r="J7" s="162">
        <f>F7*1.07</f>
        <v>20640.300000000003</v>
      </c>
      <c r="K7" s="162">
        <f>G7*1.11</f>
        <v>9790.2000000000007</v>
      </c>
      <c r="L7" s="590">
        <f>H7*1.19</f>
        <v>11114.6</v>
      </c>
      <c r="M7" s="57"/>
    </row>
    <row r="8" spans="1:13">
      <c r="A8" s="364">
        <v>3315</v>
      </c>
      <c r="B8" s="55" t="s">
        <v>398</v>
      </c>
      <c r="C8" s="55"/>
      <c r="D8" s="55"/>
      <c r="E8" s="333">
        <v>57050</v>
      </c>
      <c r="F8" s="333">
        <v>15300</v>
      </c>
      <c r="G8" s="333">
        <v>6270</v>
      </c>
      <c r="H8" s="333">
        <v>6410</v>
      </c>
      <c r="I8" s="413">
        <f>E8*1.05</f>
        <v>59902.5</v>
      </c>
      <c r="J8" s="162">
        <f>F8*1.05</f>
        <v>16065</v>
      </c>
      <c r="K8" s="162">
        <f>G8*1.1</f>
        <v>6897.0000000000009</v>
      </c>
      <c r="L8" s="590">
        <f>H8*1.19</f>
        <v>7627.9</v>
      </c>
      <c r="M8" s="57"/>
    </row>
    <row r="9" spans="1:13">
      <c r="A9" s="364">
        <v>1080</v>
      </c>
      <c r="B9" s="55" t="s">
        <v>400</v>
      </c>
      <c r="C9" s="55"/>
      <c r="D9" s="55"/>
      <c r="E9" s="589">
        <f>+E7</f>
        <v>62160</v>
      </c>
      <c r="F9" s="589">
        <v>0</v>
      </c>
      <c r="G9" s="589">
        <f>+G7</f>
        <v>8820</v>
      </c>
      <c r="H9" s="589">
        <f>+H7</f>
        <v>9340</v>
      </c>
      <c r="I9" s="413">
        <f>I7</f>
        <v>66511.199999999997</v>
      </c>
      <c r="J9" s="589">
        <v>0</v>
      </c>
      <c r="K9" s="162">
        <f>+K7</f>
        <v>9790.2000000000007</v>
      </c>
      <c r="L9" s="590">
        <f>+L7</f>
        <v>11114.6</v>
      </c>
      <c r="M9" s="57"/>
    </row>
    <row r="10" spans="1:13">
      <c r="A10" s="364">
        <v>1980</v>
      </c>
      <c r="B10" s="55" t="s">
        <v>401</v>
      </c>
      <c r="C10" s="55"/>
      <c r="D10" s="55"/>
      <c r="E10" s="589">
        <f>+E8</f>
        <v>57050</v>
      </c>
      <c r="F10" s="589">
        <v>0</v>
      </c>
      <c r="G10" s="589">
        <f>+G8</f>
        <v>6270</v>
      </c>
      <c r="H10" s="589">
        <f>+H8</f>
        <v>6410</v>
      </c>
      <c r="I10" s="413">
        <f>I8</f>
        <v>59902.5</v>
      </c>
      <c r="J10" s="589">
        <v>0</v>
      </c>
      <c r="K10" s="162">
        <f>+K8</f>
        <v>6897.0000000000009</v>
      </c>
      <c r="L10" s="590">
        <f>+L8</f>
        <v>7627.9</v>
      </c>
      <c r="M10" s="57"/>
    </row>
    <row r="11" spans="1:13">
      <c r="A11" s="364"/>
      <c r="B11" s="76"/>
      <c r="C11" s="591"/>
      <c r="D11" s="55"/>
      <c r="E11" s="55"/>
      <c r="F11" s="55"/>
      <c r="G11" s="55"/>
      <c r="H11" s="55"/>
      <c r="I11" s="55"/>
      <c r="J11" s="55"/>
      <c r="K11" s="55"/>
      <c r="L11" s="592"/>
      <c r="M11" s="170"/>
    </row>
    <row r="12" spans="1:13">
      <c r="A12" s="364"/>
      <c r="B12" s="365" t="s">
        <v>357</v>
      </c>
      <c r="C12" s="70"/>
      <c r="D12" s="55"/>
      <c r="E12" s="55"/>
      <c r="F12" s="55"/>
      <c r="G12" s="55"/>
      <c r="H12" s="55"/>
      <c r="I12" s="55"/>
      <c r="J12" s="55"/>
      <c r="K12" s="55"/>
      <c r="L12" s="592"/>
      <c r="M12" s="42"/>
    </row>
    <row r="13" spans="1:13">
      <c r="A13" s="364"/>
      <c r="B13" s="76" t="s">
        <v>351</v>
      </c>
      <c r="C13" s="593">
        <v>5080</v>
      </c>
      <c r="D13" s="55"/>
      <c r="E13" s="55"/>
      <c r="F13" s="55"/>
      <c r="G13" s="55"/>
      <c r="H13" s="55"/>
      <c r="I13" s="594"/>
      <c r="J13" s="594"/>
      <c r="K13" s="594"/>
      <c r="L13" s="595"/>
      <c r="M13" s="42"/>
    </row>
    <row r="14" spans="1:13">
      <c r="A14" s="364"/>
      <c r="B14" s="76" t="s">
        <v>352</v>
      </c>
      <c r="C14" s="593">
        <v>5640</v>
      </c>
      <c r="D14" s="55"/>
      <c r="E14" s="596"/>
      <c r="F14" s="596"/>
      <c r="G14" s="596"/>
      <c r="H14" s="596"/>
      <c r="I14" s="597"/>
      <c r="J14" s="597"/>
      <c r="K14" s="597"/>
      <c r="L14" s="598"/>
      <c r="M14" s="42"/>
    </row>
    <row r="15" spans="1:13">
      <c r="A15" s="364"/>
      <c r="B15" s="76" t="s">
        <v>353</v>
      </c>
      <c r="C15" s="593">
        <v>6090</v>
      </c>
      <c r="D15" s="55"/>
      <c r="E15" s="596"/>
      <c r="F15" s="596"/>
      <c r="G15" s="596"/>
      <c r="H15" s="596"/>
      <c r="I15" s="597"/>
      <c r="J15" s="597"/>
      <c r="K15" s="597"/>
      <c r="L15" s="598"/>
      <c r="M15" s="42"/>
    </row>
    <row r="16" spans="1:13" ht="13.5" thickBot="1">
      <c r="A16" s="363"/>
      <c r="B16" s="3"/>
      <c r="C16" s="3"/>
      <c r="D16" s="3"/>
      <c r="E16" s="3"/>
      <c r="F16" s="3"/>
      <c r="G16" s="3"/>
      <c r="H16" s="3"/>
      <c r="I16" s="3"/>
      <c r="J16" s="3"/>
      <c r="K16" s="3"/>
      <c r="L16" s="102"/>
    </row>
  </sheetData>
  <customSheetViews>
    <customSheetView guid="{F165901F-2ED3-463B-B2D8-F03C10664774}">
      <selection sqref="A1:J1"/>
      <pageMargins left="0.7" right="0.7" top="0.75" bottom="0.75" header="0.3" footer="0.3"/>
      <pageSetup paperSize="9" orientation="portrait" r:id="rId1"/>
    </customSheetView>
    <customSheetView guid="{4815BE6A-DAE3-4DF6-B77E-1B568730B529}">
      <selection activeCell="L11" sqref="L11"/>
      <pageMargins left="0.7" right="0.7" top="0.75" bottom="0.75" header="0.3" footer="0.3"/>
      <pageSetup paperSize="9" orientation="portrait" r:id="rId2"/>
    </customSheetView>
  </customSheetViews>
  <mergeCells count="5">
    <mergeCell ref="A3:L3"/>
    <mergeCell ref="K1:L1"/>
    <mergeCell ref="D5:H5"/>
    <mergeCell ref="I5:L5"/>
    <mergeCell ref="A1:J1"/>
  </mergeCells>
  <hyperlinks>
    <hyperlink ref="K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5"/>
  <sheetViews>
    <sheetView zoomScaleNormal="100" workbookViewId="0">
      <selection sqref="A1:B1"/>
    </sheetView>
  </sheetViews>
  <sheetFormatPr defaultRowHeight="12.75"/>
  <cols>
    <col min="1" max="1" width="80.7109375" customWidth="1"/>
    <col min="2" max="2" width="38.28515625" customWidth="1"/>
    <col min="3" max="5" width="9.7109375" customWidth="1"/>
  </cols>
  <sheetData>
    <row r="1" spans="1:6" ht="21" thickBot="1">
      <c r="A1" s="956" t="s">
        <v>931</v>
      </c>
      <c r="B1" s="957"/>
      <c r="C1" s="954" t="s">
        <v>80</v>
      </c>
      <c r="D1" s="954"/>
      <c r="E1" s="955"/>
    </row>
    <row r="2" spans="1:6" s="448" customFormat="1" ht="20.25">
      <c r="A2" s="461"/>
      <c r="B2" s="461"/>
      <c r="C2" s="253"/>
      <c r="D2" s="462"/>
      <c r="E2" s="462"/>
      <c r="F2" s="462"/>
    </row>
    <row r="3" spans="1:6" ht="12.75" customHeight="1" thickBot="1"/>
    <row r="4" spans="1:6" ht="13.5" thickBot="1">
      <c r="A4" s="948" t="s">
        <v>898</v>
      </c>
      <c r="B4" s="949"/>
      <c r="C4" s="334"/>
      <c r="D4" s="336"/>
      <c r="E4" s="599"/>
    </row>
    <row r="5" spans="1:6" ht="15.75">
      <c r="A5" s="600" t="s">
        <v>443</v>
      </c>
      <c r="B5" s="178"/>
      <c r="C5" s="601"/>
      <c r="D5" s="601"/>
      <c r="E5" s="602"/>
    </row>
    <row r="6" spans="1:6" ht="16.5">
      <c r="A6" s="603"/>
      <c r="B6" s="612" t="s">
        <v>254</v>
      </c>
      <c r="C6" s="601"/>
      <c r="D6" s="601"/>
      <c r="E6" s="602"/>
    </row>
    <row r="7" spans="1:6">
      <c r="A7" s="488" t="s">
        <v>721</v>
      </c>
      <c r="B7" s="257">
        <v>7530</v>
      </c>
      <c r="C7" s="253"/>
      <c r="D7" s="253"/>
      <c r="E7" s="24"/>
    </row>
    <row r="8" spans="1:6">
      <c r="A8" s="488" t="s">
        <v>722</v>
      </c>
      <c r="B8" s="257">
        <v>15060</v>
      </c>
      <c r="C8" s="253"/>
      <c r="D8" s="253"/>
      <c r="E8" s="24"/>
    </row>
    <row r="9" spans="1:6">
      <c r="A9" s="488"/>
      <c r="B9" s="604"/>
      <c r="C9" s="253"/>
      <c r="D9" s="253"/>
      <c r="E9" s="24"/>
    </row>
    <row r="10" spans="1:6">
      <c r="A10" s="488" t="s">
        <v>744</v>
      </c>
      <c r="B10" s="257">
        <v>5110</v>
      </c>
      <c r="C10" s="253"/>
      <c r="D10" s="253"/>
      <c r="E10" s="24"/>
    </row>
    <row r="11" spans="1:6">
      <c r="A11" s="488"/>
      <c r="B11" s="604"/>
      <c r="C11" s="253"/>
      <c r="D11" s="253"/>
      <c r="E11" s="24"/>
    </row>
    <row r="12" spans="1:6">
      <c r="A12" s="488"/>
      <c r="B12" s="604"/>
      <c r="C12" s="253"/>
      <c r="D12" s="253"/>
      <c r="E12" s="24"/>
    </row>
    <row r="13" spans="1:6">
      <c r="A13" s="488" t="s">
        <v>788</v>
      </c>
      <c r="B13" s="257">
        <v>7530</v>
      </c>
      <c r="C13" s="253"/>
      <c r="D13" s="253"/>
      <c r="E13" s="24"/>
    </row>
    <row r="14" spans="1:6">
      <c r="A14" s="488"/>
      <c r="B14" s="197"/>
      <c r="C14" s="253"/>
      <c r="D14" s="253"/>
      <c r="E14" s="24"/>
    </row>
    <row r="15" spans="1:6" ht="12" customHeight="1">
      <c r="A15" s="488" t="s">
        <v>789</v>
      </c>
      <c r="B15" s="333">
        <v>6920</v>
      </c>
      <c r="C15" s="253"/>
      <c r="D15" s="253"/>
      <c r="E15" s="24"/>
    </row>
    <row r="16" spans="1:6">
      <c r="A16" s="488"/>
      <c r="B16" s="178"/>
      <c r="C16" s="253"/>
      <c r="D16" s="253"/>
      <c r="E16" s="24"/>
    </row>
    <row r="17" spans="1:5" ht="15.75">
      <c r="A17" s="605" t="s">
        <v>878</v>
      </c>
      <c r="B17" s="178"/>
      <c r="C17" s="253"/>
      <c r="D17" s="253"/>
      <c r="E17" s="24"/>
    </row>
    <row r="18" spans="1:5">
      <c r="A18" s="606"/>
      <c r="B18" s="612" t="s">
        <v>282</v>
      </c>
      <c r="C18" s="253"/>
      <c r="D18" s="253"/>
      <c r="E18" s="607"/>
    </row>
    <row r="19" spans="1:5">
      <c r="A19" s="488" t="s">
        <v>55</v>
      </c>
      <c r="B19" s="257">
        <v>1660</v>
      </c>
      <c r="C19" s="253"/>
      <c r="D19" s="253"/>
      <c r="E19" s="24"/>
    </row>
    <row r="20" spans="1:5">
      <c r="A20" s="488" t="s">
        <v>56</v>
      </c>
      <c r="B20" s="257">
        <v>1940</v>
      </c>
      <c r="C20" s="253"/>
      <c r="D20" s="253"/>
      <c r="E20" s="24"/>
    </row>
    <row r="21" spans="1:5">
      <c r="A21" s="488" t="s">
        <v>57</v>
      </c>
      <c r="B21" s="257">
        <v>2110</v>
      </c>
      <c r="C21" s="253"/>
      <c r="D21" s="253"/>
      <c r="E21" s="607"/>
    </row>
    <row r="22" spans="1:5">
      <c r="A22" s="488" t="s">
        <v>58</v>
      </c>
      <c r="B22" s="257">
        <v>2390</v>
      </c>
      <c r="C22" s="253"/>
      <c r="D22" s="253"/>
      <c r="E22" s="24"/>
    </row>
    <row r="23" spans="1:5">
      <c r="A23" s="488" t="s">
        <v>59</v>
      </c>
      <c r="B23" s="257">
        <v>3070</v>
      </c>
      <c r="C23" s="253"/>
      <c r="D23" s="253"/>
      <c r="E23" s="24"/>
    </row>
    <row r="24" spans="1:5">
      <c r="A24" s="488"/>
      <c r="B24" s="178"/>
      <c r="C24" s="253"/>
      <c r="D24" s="253"/>
      <c r="E24" s="24"/>
    </row>
    <row r="25" spans="1:5">
      <c r="A25" s="488"/>
      <c r="B25" s="178"/>
      <c r="C25" s="253"/>
      <c r="D25" s="253"/>
      <c r="E25" s="24"/>
    </row>
    <row r="26" spans="1:5">
      <c r="A26" s="99"/>
      <c r="B26" s="253"/>
      <c r="C26" s="253"/>
      <c r="D26" s="253"/>
      <c r="E26" s="24"/>
    </row>
    <row r="27" spans="1:5" ht="15.75">
      <c r="A27" s="605" t="s">
        <v>877</v>
      </c>
      <c r="B27" s="234"/>
      <c r="C27" s="253"/>
      <c r="D27" s="253"/>
      <c r="E27" s="24"/>
    </row>
    <row r="28" spans="1:5">
      <c r="A28" s="488"/>
      <c r="B28" s="612" t="s">
        <v>282</v>
      </c>
      <c r="C28" s="253"/>
      <c r="D28" s="253"/>
      <c r="E28" s="24"/>
    </row>
    <row r="29" spans="1:5">
      <c r="A29" s="488" t="s">
        <v>281</v>
      </c>
      <c r="B29">
        <v>911</v>
      </c>
      <c r="C29" s="253"/>
      <c r="D29" s="253"/>
      <c r="E29" s="24"/>
    </row>
    <row r="30" spans="1:5">
      <c r="A30" s="478" t="s">
        <v>723</v>
      </c>
      <c r="B30" s="333">
        <v>2182</v>
      </c>
      <c r="C30" s="608"/>
      <c r="D30" s="609"/>
      <c r="E30" s="24"/>
    </row>
    <row r="31" spans="1:5">
      <c r="A31" s="478" t="s">
        <v>724</v>
      </c>
      <c r="B31" s="333">
        <v>2401</v>
      </c>
      <c r="C31" s="38"/>
      <c r="D31" s="38"/>
      <c r="E31" s="24"/>
    </row>
    <row r="32" spans="1:5">
      <c r="A32" s="478" t="s">
        <v>725</v>
      </c>
      <c r="B32" s="333">
        <v>2656</v>
      </c>
      <c r="C32" s="253"/>
      <c r="D32" s="253"/>
      <c r="E32" s="24"/>
    </row>
    <row r="33" spans="1:5" ht="13.5" thickBot="1">
      <c r="A33" s="610" t="s">
        <v>726</v>
      </c>
      <c r="B33" s="611">
        <v>3127</v>
      </c>
      <c r="C33" s="3"/>
      <c r="D33" s="3"/>
      <c r="E33" s="102"/>
    </row>
    <row r="34" spans="1:5">
      <c r="A34" s="332"/>
      <c r="B34" s="332"/>
      <c r="C34" s="332"/>
      <c r="D34" s="332"/>
      <c r="E34" s="332"/>
    </row>
    <row r="35" spans="1:5">
      <c r="A35" s="332"/>
      <c r="B35" s="332"/>
      <c r="C35" s="332"/>
      <c r="D35" s="332"/>
      <c r="E35" s="332"/>
    </row>
    <row r="36" spans="1:5" ht="13.5" thickBot="1">
      <c r="A36" s="332"/>
      <c r="B36" s="332"/>
      <c r="C36" s="332"/>
      <c r="D36" s="332"/>
      <c r="E36" s="332"/>
    </row>
    <row r="37" spans="1:5" ht="13.5" thickBot="1">
      <c r="A37" s="977" t="s">
        <v>899</v>
      </c>
      <c r="B37" s="978"/>
      <c r="C37" s="332"/>
      <c r="D37" s="332"/>
      <c r="E37" s="332"/>
    </row>
    <row r="38" spans="1:5" ht="15.75">
      <c r="A38" s="605" t="s">
        <v>246</v>
      </c>
      <c r="B38" s="613"/>
      <c r="C38" s="332"/>
      <c r="D38" s="332"/>
      <c r="E38" s="332"/>
    </row>
    <row r="39" spans="1:5">
      <c r="A39" s="488"/>
      <c r="B39" s="616" t="s">
        <v>282</v>
      </c>
      <c r="C39" s="332"/>
      <c r="D39" s="332"/>
      <c r="E39" s="332"/>
    </row>
    <row r="40" spans="1:5">
      <c r="A40" s="488" t="s">
        <v>281</v>
      </c>
      <c r="B40" s="613">
        <v>911</v>
      </c>
      <c r="C40" s="332"/>
      <c r="D40" s="332"/>
      <c r="E40" s="332"/>
    </row>
    <row r="41" spans="1:5">
      <c r="A41" s="478" t="s">
        <v>212</v>
      </c>
      <c r="B41" s="614">
        <v>2316</v>
      </c>
      <c r="C41" s="332"/>
      <c r="D41" s="332"/>
      <c r="E41" s="332"/>
    </row>
    <row r="42" spans="1:5">
      <c r="A42" s="478" t="s">
        <v>54</v>
      </c>
      <c r="B42" s="614">
        <v>2316</v>
      </c>
      <c r="C42" s="332"/>
      <c r="D42" s="332"/>
      <c r="E42" s="332"/>
    </row>
    <row r="43" spans="1:5" ht="13.5" thickBot="1">
      <c r="A43" s="610"/>
      <c r="B43" s="615"/>
    </row>
    <row r="44" spans="1:5">
      <c r="A44" s="171"/>
      <c r="B44" s="7"/>
    </row>
    <row r="45" spans="1:5">
      <c r="A45" s="171"/>
      <c r="B45" s="7"/>
    </row>
  </sheetData>
  <customSheetViews>
    <customSheetView guid="{F165901F-2ED3-463B-B2D8-F03C10664774}">
      <selection sqref="A1:B1"/>
      <pageMargins left="0.75" right="0.75" top="1" bottom="1" header="0" footer="0"/>
      <pageSetup paperSize="9" orientation="landscape" r:id="rId1"/>
      <headerFooter alignWithMargins="0"/>
    </customSheetView>
    <customSheetView guid="{4815BE6A-DAE3-4DF6-B77E-1B568730B529}">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7:B37"/>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7"/>
  <sheetViews>
    <sheetView topLeftCell="A7" zoomScaleNormal="100" workbookViewId="0">
      <selection activeCell="B154" sqref="B154"/>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56" t="s">
        <v>931</v>
      </c>
      <c r="B1" s="957"/>
      <c r="C1" s="957"/>
      <c r="D1" s="957"/>
      <c r="E1" s="957"/>
      <c r="F1" s="957"/>
      <c r="G1" s="954" t="s">
        <v>80</v>
      </c>
      <c r="H1" s="955"/>
    </row>
    <row r="2" spans="1:8" s="448" customFormat="1" ht="20.25">
      <c r="A2" s="461"/>
      <c r="B2" s="461"/>
      <c r="C2" s="253"/>
      <c r="D2" s="462"/>
      <c r="E2" s="462"/>
      <c r="F2" s="462"/>
      <c r="G2" s="253"/>
      <c r="H2" s="253"/>
    </row>
    <row r="3" spans="1:8" s="448" customFormat="1" ht="21" thickBot="1">
      <c r="A3" s="461"/>
      <c r="B3" s="461"/>
      <c r="C3" s="253"/>
      <c r="D3" s="462"/>
      <c r="E3" s="462"/>
      <c r="F3" s="462"/>
      <c r="G3" s="253"/>
      <c r="H3" s="253"/>
    </row>
    <row r="4" spans="1:8" ht="13.5" thickBot="1">
      <c r="A4" s="943" t="s">
        <v>900</v>
      </c>
      <c r="B4" s="984"/>
      <c r="C4" s="984"/>
      <c r="D4" s="984"/>
      <c r="E4" s="984"/>
      <c r="F4" s="984"/>
      <c r="G4" s="984"/>
      <c r="H4" s="985"/>
    </row>
    <row r="5" spans="1:8">
      <c r="A5" s="99"/>
      <c r="B5" s="38"/>
      <c r="C5" s="38"/>
      <c r="D5" s="254"/>
      <c r="E5" s="38"/>
      <c r="F5" s="617"/>
      <c r="G5" s="38"/>
      <c r="H5" s="91"/>
    </row>
    <row r="6" spans="1:8">
      <c r="A6" s="618"/>
      <c r="B6" s="301" t="s">
        <v>42</v>
      </c>
      <c r="C6" s="982" t="s">
        <v>43</v>
      </c>
      <c r="D6" s="982"/>
      <c r="E6" s="983"/>
      <c r="F6" s="979" t="s">
        <v>44</v>
      </c>
      <c r="G6" s="980"/>
      <c r="H6" s="981"/>
    </row>
    <row r="7" spans="1:8" ht="26.1" customHeight="1">
      <c r="A7" s="619" t="s">
        <v>149</v>
      </c>
      <c r="B7" s="258" t="s">
        <v>265</v>
      </c>
      <c r="C7" s="338" t="s">
        <v>192</v>
      </c>
      <c r="D7" s="338" t="s">
        <v>193</v>
      </c>
      <c r="E7" s="259" t="s">
        <v>194</v>
      </c>
      <c r="F7" s="338" t="s">
        <v>192</v>
      </c>
      <c r="G7" s="338" t="s">
        <v>193</v>
      </c>
      <c r="H7" s="620" t="s">
        <v>194</v>
      </c>
    </row>
    <row r="8" spans="1:8">
      <c r="A8" s="621" t="s">
        <v>151</v>
      </c>
      <c r="B8" s="341"/>
      <c r="C8" s="302" t="s">
        <v>267</v>
      </c>
      <c r="D8" s="302" t="s">
        <v>267</v>
      </c>
      <c r="E8" s="302" t="s">
        <v>268</v>
      </c>
      <c r="F8" s="173" t="s">
        <v>267</v>
      </c>
      <c r="G8" s="302" t="s">
        <v>267</v>
      </c>
      <c r="H8" s="622" t="s">
        <v>268</v>
      </c>
    </row>
    <row r="9" spans="1:8">
      <c r="A9" s="97">
        <v>8830</v>
      </c>
      <c r="B9" s="38" t="s">
        <v>571</v>
      </c>
      <c r="C9" s="333">
        <v>14880</v>
      </c>
      <c r="D9" s="333">
        <v>3370</v>
      </c>
      <c r="E9" s="333">
        <v>2480</v>
      </c>
      <c r="F9" s="628">
        <f t="shared" ref="F9:F17" si="0">C9*1.05</f>
        <v>15624</v>
      </c>
      <c r="G9" s="623">
        <f t="shared" ref="G9:G17" si="1">D9*1.1</f>
        <v>3707.0000000000005</v>
      </c>
      <c r="H9" s="624">
        <f>E9*1.19</f>
        <v>2951.2</v>
      </c>
    </row>
    <row r="10" spans="1:8">
      <c r="A10" s="97">
        <v>830</v>
      </c>
      <c r="B10" s="38" t="s">
        <v>572</v>
      </c>
      <c r="C10" s="333">
        <v>29750</v>
      </c>
      <c r="D10" s="333">
        <v>6730</v>
      </c>
      <c r="E10" s="333">
        <v>4970</v>
      </c>
      <c r="F10" s="628">
        <f t="shared" si="0"/>
        <v>31237.5</v>
      </c>
      <c r="G10" s="623">
        <f t="shared" si="1"/>
        <v>7403.0000000000009</v>
      </c>
      <c r="H10" s="624">
        <f t="shared" ref="H10:H69" si="2">E10*1.19</f>
        <v>5914.3</v>
      </c>
    </row>
    <row r="11" spans="1:8">
      <c r="A11" s="97">
        <v>8711</v>
      </c>
      <c r="B11" s="38" t="s">
        <v>573</v>
      </c>
      <c r="C11" s="333">
        <v>14880</v>
      </c>
      <c r="D11" s="333">
        <v>3370</v>
      </c>
      <c r="E11" s="333">
        <v>2480</v>
      </c>
      <c r="F11" s="628">
        <f t="shared" si="0"/>
        <v>15624</v>
      </c>
      <c r="G11" s="623">
        <f t="shared" si="1"/>
        <v>3707.0000000000005</v>
      </c>
      <c r="H11" s="624">
        <f t="shared" si="2"/>
        <v>2951.2</v>
      </c>
    </row>
    <row r="12" spans="1:8">
      <c r="A12" s="97">
        <v>8712</v>
      </c>
      <c r="B12" s="38" t="s">
        <v>574</v>
      </c>
      <c r="C12" s="333">
        <v>29750</v>
      </c>
      <c r="D12" s="333">
        <v>6730</v>
      </c>
      <c r="E12" s="333">
        <v>4970</v>
      </c>
      <c r="F12" s="628">
        <f t="shared" si="0"/>
        <v>31237.5</v>
      </c>
      <c r="G12" s="623">
        <f t="shared" si="1"/>
        <v>7403.0000000000009</v>
      </c>
      <c r="H12" s="624">
        <f t="shared" si="2"/>
        <v>5914.3</v>
      </c>
    </row>
    <row r="13" spans="1:8">
      <c r="A13" s="97">
        <v>8828</v>
      </c>
      <c r="B13" s="38" t="s">
        <v>732</v>
      </c>
      <c r="C13" s="333">
        <v>14880</v>
      </c>
      <c r="D13" s="333">
        <v>3370</v>
      </c>
      <c r="E13" s="333">
        <v>2480</v>
      </c>
      <c r="F13" s="628">
        <f t="shared" si="0"/>
        <v>15624</v>
      </c>
      <c r="G13" s="623">
        <f t="shared" si="1"/>
        <v>3707.0000000000005</v>
      </c>
      <c r="H13" s="624">
        <f t="shared" si="2"/>
        <v>2951.2</v>
      </c>
    </row>
    <row r="14" spans="1:8">
      <c r="A14" s="97">
        <v>828</v>
      </c>
      <c r="B14" s="38" t="s">
        <v>733</v>
      </c>
      <c r="C14" s="333">
        <v>29750</v>
      </c>
      <c r="D14" s="333">
        <v>6730</v>
      </c>
      <c r="E14" s="333">
        <v>4970</v>
      </c>
      <c r="F14" s="628">
        <f t="shared" si="0"/>
        <v>31237.5</v>
      </c>
      <c r="G14" s="623">
        <f t="shared" si="1"/>
        <v>7403.0000000000009</v>
      </c>
      <c r="H14" s="624">
        <f t="shared" si="2"/>
        <v>5914.3</v>
      </c>
    </row>
    <row r="15" spans="1:8">
      <c r="A15" s="97">
        <v>8890</v>
      </c>
      <c r="B15" s="38" t="s">
        <v>575</v>
      </c>
      <c r="C15" s="333">
        <v>14880</v>
      </c>
      <c r="D15" s="333">
        <v>3370</v>
      </c>
      <c r="E15" s="333">
        <v>2480</v>
      </c>
      <c r="F15" s="628">
        <f t="shared" si="0"/>
        <v>15624</v>
      </c>
      <c r="G15" s="623">
        <f t="shared" si="1"/>
        <v>3707.0000000000005</v>
      </c>
      <c r="H15" s="624">
        <f t="shared" si="2"/>
        <v>2951.2</v>
      </c>
    </row>
    <row r="16" spans="1:8">
      <c r="A16" s="97">
        <v>890</v>
      </c>
      <c r="B16" s="38" t="s">
        <v>576</v>
      </c>
      <c r="C16" s="333">
        <v>29750</v>
      </c>
      <c r="D16" s="333">
        <v>6730</v>
      </c>
      <c r="E16" s="333">
        <v>4970</v>
      </c>
      <c r="F16" s="628">
        <f t="shared" si="0"/>
        <v>31237.5</v>
      </c>
      <c r="G16" s="623">
        <f t="shared" si="1"/>
        <v>7403.0000000000009</v>
      </c>
      <c r="H16" s="624">
        <f t="shared" si="2"/>
        <v>5914.3</v>
      </c>
    </row>
    <row r="17" spans="1:8">
      <c r="A17" s="97">
        <v>8891</v>
      </c>
      <c r="B17" s="38" t="s">
        <v>577</v>
      </c>
      <c r="C17" s="333">
        <v>14880</v>
      </c>
      <c r="D17" s="333">
        <v>3370</v>
      </c>
      <c r="E17" s="333">
        <v>2480</v>
      </c>
      <c r="F17" s="628">
        <f t="shared" si="0"/>
        <v>15624</v>
      </c>
      <c r="G17" s="623">
        <f t="shared" si="1"/>
        <v>3707.0000000000005</v>
      </c>
      <c r="H17" s="624">
        <f t="shared" si="2"/>
        <v>2951.2</v>
      </c>
    </row>
    <row r="18" spans="1:8">
      <c r="A18" s="97">
        <v>891</v>
      </c>
      <c r="B18" s="38" t="s">
        <v>578</v>
      </c>
      <c r="C18" s="333">
        <v>29750</v>
      </c>
      <c r="D18" s="333">
        <v>6730</v>
      </c>
      <c r="E18" s="333">
        <v>4970</v>
      </c>
      <c r="F18" s="628">
        <f>C18*1.05</f>
        <v>31237.5</v>
      </c>
      <c r="G18" s="623">
        <f>D18*1.1</f>
        <v>7403.0000000000009</v>
      </c>
      <c r="H18" s="624">
        <f t="shared" si="2"/>
        <v>5914.3</v>
      </c>
    </row>
    <row r="19" spans="1:8">
      <c r="A19" s="97">
        <v>8817</v>
      </c>
      <c r="B19" s="38" t="s">
        <v>734</v>
      </c>
      <c r="C19" s="333">
        <v>31850</v>
      </c>
      <c r="D19" s="333">
        <v>4740</v>
      </c>
      <c r="E19" s="333">
        <v>3880</v>
      </c>
      <c r="F19" s="628">
        <f>C19*1.07</f>
        <v>34079.5</v>
      </c>
      <c r="G19" s="623">
        <f>D19*1.11</f>
        <v>5261.4000000000005</v>
      </c>
      <c r="H19" s="624">
        <f t="shared" si="2"/>
        <v>4617.2</v>
      </c>
    </row>
    <row r="20" spans="1:8">
      <c r="A20" s="97">
        <v>896</v>
      </c>
      <c r="B20" s="38" t="s">
        <v>735</v>
      </c>
      <c r="C20" s="333">
        <v>63700</v>
      </c>
      <c r="D20" s="333">
        <v>9490</v>
      </c>
      <c r="E20" s="333">
        <v>7740</v>
      </c>
      <c r="F20" s="628">
        <f t="shared" ref="F20:F78" si="3">C20*1.07</f>
        <v>68159</v>
      </c>
      <c r="G20" s="623">
        <f t="shared" ref="G20:G78" si="4">D20*1.11</f>
        <v>10533.900000000001</v>
      </c>
      <c r="H20" s="624">
        <f t="shared" si="2"/>
        <v>9210.6</v>
      </c>
    </row>
    <row r="21" spans="1:8">
      <c r="A21" s="97">
        <v>8889</v>
      </c>
      <c r="B21" s="38" t="s">
        <v>579</v>
      </c>
      <c r="C21" s="333">
        <v>26540</v>
      </c>
      <c r="D21" s="333">
        <v>4740</v>
      </c>
      <c r="E21" s="333">
        <v>3880</v>
      </c>
      <c r="F21" s="628">
        <f t="shared" si="3"/>
        <v>28397.800000000003</v>
      </c>
      <c r="G21" s="623">
        <f t="shared" si="4"/>
        <v>5261.4000000000005</v>
      </c>
      <c r="H21" s="624">
        <f t="shared" si="2"/>
        <v>4617.2</v>
      </c>
    </row>
    <row r="22" spans="1:8">
      <c r="A22" s="97">
        <v>889</v>
      </c>
      <c r="B22" s="38" t="s">
        <v>580</v>
      </c>
      <c r="C22" s="333">
        <v>53090</v>
      </c>
      <c r="D22" s="333">
        <v>9490</v>
      </c>
      <c r="E22" s="333">
        <v>7740</v>
      </c>
      <c r="F22" s="628">
        <f t="shared" si="3"/>
        <v>56806.3</v>
      </c>
      <c r="G22" s="623">
        <f t="shared" si="4"/>
        <v>10533.900000000001</v>
      </c>
      <c r="H22" s="624">
        <f t="shared" si="2"/>
        <v>9210.6</v>
      </c>
    </row>
    <row r="23" spans="1:8">
      <c r="A23" s="97">
        <v>8853</v>
      </c>
      <c r="B23" s="38" t="s">
        <v>736</v>
      </c>
      <c r="C23" s="333">
        <v>23670</v>
      </c>
      <c r="D23" s="333">
        <v>4740</v>
      </c>
      <c r="E23" s="333">
        <v>3880</v>
      </c>
      <c r="F23" s="628">
        <f t="shared" si="3"/>
        <v>25326.9</v>
      </c>
      <c r="G23" s="623">
        <f t="shared" si="4"/>
        <v>5261.4000000000005</v>
      </c>
      <c r="H23" s="624">
        <f t="shared" si="2"/>
        <v>4617.2</v>
      </c>
    </row>
    <row r="24" spans="1:8">
      <c r="A24" s="97">
        <v>853</v>
      </c>
      <c r="B24" s="38" t="s">
        <v>737</v>
      </c>
      <c r="C24" s="333">
        <v>47350</v>
      </c>
      <c r="D24" s="333">
        <v>9490</v>
      </c>
      <c r="E24" s="333">
        <v>7740</v>
      </c>
      <c r="F24" s="628">
        <f t="shared" si="3"/>
        <v>50664.5</v>
      </c>
      <c r="G24" s="623">
        <f t="shared" si="4"/>
        <v>10533.900000000001</v>
      </c>
      <c r="H24" s="624">
        <f t="shared" si="2"/>
        <v>9210.6</v>
      </c>
    </row>
    <row r="25" spans="1:8">
      <c r="A25" s="97">
        <v>8869</v>
      </c>
      <c r="B25" s="38" t="s">
        <v>581</v>
      </c>
      <c r="C25" s="333">
        <v>26540</v>
      </c>
      <c r="D25" s="333">
        <v>4740</v>
      </c>
      <c r="E25" s="333">
        <v>3880</v>
      </c>
      <c r="F25" s="628">
        <f t="shared" si="3"/>
        <v>28397.800000000003</v>
      </c>
      <c r="G25" s="623">
        <f t="shared" si="4"/>
        <v>5261.4000000000005</v>
      </c>
      <c r="H25" s="624">
        <f t="shared" si="2"/>
        <v>4617.2</v>
      </c>
    </row>
    <row r="26" spans="1:8">
      <c r="A26" s="97">
        <v>869</v>
      </c>
      <c r="B26" s="38" t="s">
        <v>582</v>
      </c>
      <c r="C26" s="333">
        <v>53090</v>
      </c>
      <c r="D26" s="333">
        <v>9490</v>
      </c>
      <c r="E26" s="333">
        <v>7740</v>
      </c>
      <c r="F26" s="628">
        <f t="shared" si="3"/>
        <v>56806.3</v>
      </c>
      <c r="G26" s="623">
        <f t="shared" si="4"/>
        <v>10533.900000000001</v>
      </c>
      <c r="H26" s="624">
        <f t="shared" si="2"/>
        <v>9210.6</v>
      </c>
    </row>
    <row r="27" spans="1:8">
      <c r="A27" s="97">
        <v>8861</v>
      </c>
      <c r="B27" s="38" t="s">
        <v>583</v>
      </c>
      <c r="C27" s="333">
        <v>18370</v>
      </c>
      <c r="D27" s="333">
        <v>4740</v>
      </c>
      <c r="E27" s="333">
        <v>3880</v>
      </c>
      <c r="F27" s="628">
        <f t="shared" si="3"/>
        <v>19655.900000000001</v>
      </c>
      <c r="G27" s="623">
        <f t="shared" si="4"/>
        <v>5261.4000000000005</v>
      </c>
      <c r="H27" s="624">
        <f t="shared" si="2"/>
        <v>4617.2</v>
      </c>
    </row>
    <row r="28" spans="1:8">
      <c r="A28" s="97">
        <v>861</v>
      </c>
      <c r="B28" s="38" t="s">
        <v>584</v>
      </c>
      <c r="C28" s="333">
        <v>36740</v>
      </c>
      <c r="D28" s="333">
        <v>9490</v>
      </c>
      <c r="E28" s="333">
        <v>7740</v>
      </c>
      <c r="F28" s="628">
        <f t="shared" si="3"/>
        <v>39311.800000000003</v>
      </c>
      <c r="G28" s="623">
        <f t="shared" si="4"/>
        <v>10533.900000000001</v>
      </c>
      <c r="H28" s="624">
        <f t="shared" si="2"/>
        <v>9210.6</v>
      </c>
    </row>
    <row r="29" spans="1:8">
      <c r="A29" s="97">
        <v>8804</v>
      </c>
      <c r="B29" s="38" t="s">
        <v>585</v>
      </c>
      <c r="C29" s="333">
        <v>23670</v>
      </c>
      <c r="D29" s="333">
        <v>4740</v>
      </c>
      <c r="E29" s="333">
        <v>3880</v>
      </c>
      <c r="F29" s="628">
        <f t="shared" si="3"/>
        <v>25326.9</v>
      </c>
      <c r="G29" s="623">
        <f t="shared" si="4"/>
        <v>5261.4000000000005</v>
      </c>
      <c r="H29" s="624">
        <f t="shared" si="2"/>
        <v>4617.2</v>
      </c>
    </row>
    <row r="30" spans="1:8">
      <c r="A30" s="97">
        <v>715</v>
      </c>
      <c r="B30" s="38" t="s">
        <v>586</v>
      </c>
      <c r="C30" s="333">
        <v>47350</v>
      </c>
      <c r="D30" s="333">
        <v>9490</v>
      </c>
      <c r="E30" s="333">
        <v>7740</v>
      </c>
      <c r="F30" s="628">
        <f t="shared" si="3"/>
        <v>50664.5</v>
      </c>
      <c r="G30" s="623">
        <f t="shared" si="4"/>
        <v>10533.900000000001</v>
      </c>
      <c r="H30" s="624">
        <f t="shared" si="2"/>
        <v>9210.6</v>
      </c>
    </row>
    <row r="31" spans="1:8">
      <c r="A31" s="97">
        <v>8579</v>
      </c>
      <c r="B31" s="38" t="s">
        <v>587</v>
      </c>
      <c r="C31" s="333">
        <v>23670</v>
      </c>
      <c r="D31" s="333">
        <v>4740</v>
      </c>
      <c r="E31" s="333">
        <v>3880</v>
      </c>
      <c r="F31" s="628">
        <f t="shared" si="3"/>
        <v>25326.9</v>
      </c>
      <c r="G31" s="623">
        <f t="shared" si="4"/>
        <v>5261.4000000000005</v>
      </c>
      <c r="H31" s="624">
        <f t="shared" si="2"/>
        <v>4617.2</v>
      </c>
    </row>
    <row r="32" spans="1:8">
      <c r="A32" s="97">
        <v>701</v>
      </c>
      <c r="B32" s="38" t="s">
        <v>588</v>
      </c>
      <c r="C32" s="333">
        <v>47350</v>
      </c>
      <c r="D32" s="333">
        <v>9490</v>
      </c>
      <c r="E32" s="333">
        <v>7740</v>
      </c>
      <c r="F32" s="628">
        <f t="shared" si="3"/>
        <v>50664.5</v>
      </c>
      <c r="G32" s="623">
        <f t="shared" si="4"/>
        <v>10533.900000000001</v>
      </c>
      <c r="H32" s="624">
        <f t="shared" si="2"/>
        <v>9210.6</v>
      </c>
    </row>
    <row r="33" spans="1:8">
      <c r="A33" s="97">
        <v>8583</v>
      </c>
      <c r="B33" s="38" t="s">
        <v>589</v>
      </c>
      <c r="C33" s="333">
        <v>26540</v>
      </c>
      <c r="D33" s="333">
        <v>4740</v>
      </c>
      <c r="E33" s="333">
        <v>3880</v>
      </c>
      <c r="F33" s="628">
        <f t="shared" si="3"/>
        <v>28397.800000000003</v>
      </c>
      <c r="G33" s="623">
        <f t="shared" si="4"/>
        <v>5261.4000000000005</v>
      </c>
      <c r="H33" s="624">
        <f t="shared" si="2"/>
        <v>4617.2</v>
      </c>
    </row>
    <row r="34" spans="1:8">
      <c r="A34" s="97">
        <v>705</v>
      </c>
      <c r="B34" s="38" t="s">
        <v>590</v>
      </c>
      <c r="C34" s="333">
        <v>53090</v>
      </c>
      <c r="D34" s="333">
        <v>9490</v>
      </c>
      <c r="E34" s="333">
        <v>7740</v>
      </c>
      <c r="F34" s="628">
        <f t="shared" si="3"/>
        <v>56806.3</v>
      </c>
      <c r="G34" s="623">
        <f t="shared" si="4"/>
        <v>10533.900000000001</v>
      </c>
      <c r="H34" s="624">
        <f t="shared" si="2"/>
        <v>9210.6</v>
      </c>
    </row>
    <row r="35" spans="1:8">
      <c r="A35" s="97">
        <v>8879</v>
      </c>
      <c r="B35" s="38" t="s">
        <v>738</v>
      </c>
      <c r="C35" s="333">
        <v>18370</v>
      </c>
      <c r="D35" s="333">
        <v>4740</v>
      </c>
      <c r="E35" s="333">
        <v>3880</v>
      </c>
      <c r="F35" s="628">
        <f t="shared" si="3"/>
        <v>19655.900000000001</v>
      </c>
      <c r="G35" s="623">
        <f t="shared" si="4"/>
        <v>5261.4000000000005</v>
      </c>
      <c r="H35" s="624">
        <f t="shared" si="2"/>
        <v>4617.2</v>
      </c>
    </row>
    <row r="36" spans="1:8">
      <c r="A36" s="97">
        <v>879</v>
      </c>
      <c r="B36" s="38" t="s">
        <v>739</v>
      </c>
      <c r="C36" s="333">
        <v>36740</v>
      </c>
      <c r="D36" s="333">
        <v>9490</v>
      </c>
      <c r="E36" s="333">
        <v>7740</v>
      </c>
      <c r="F36" s="628">
        <f t="shared" si="3"/>
        <v>39311.800000000003</v>
      </c>
      <c r="G36" s="623">
        <f t="shared" si="4"/>
        <v>10533.900000000001</v>
      </c>
      <c r="H36" s="624">
        <f t="shared" si="2"/>
        <v>9210.6</v>
      </c>
    </row>
    <row r="37" spans="1:8">
      <c r="A37" s="97">
        <v>8886</v>
      </c>
      <c r="B37" s="38" t="s">
        <v>591</v>
      </c>
      <c r="C37" s="333">
        <v>31850</v>
      </c>
      <c r="D37" s="333">
        <v>4740</v>
      </c>
      <c r="E37" s="333">
        <v>3880</v>
      </c>
      <c r="F37" s="628">
        <f t="shared" si="3"/>
        <v>34079.5</v>
      </c>
      <c r="G37" s="623">
        <f t="shared" si="4"/>
        <v>5261.4000000000005</v>
      </c>
      <c r="H37" s="624">
        <f t="shared" si="2"/>
        <v>4617.2</v>
      </c>
    </row>
    <row r="38" spans="1:8">
      <c r="A38" s="97">
        <v>886</v>
      </c>
      <c r="B38" s="38" t="s">
        <v>592</v>
      </c>
      <c r="C38" s="333">
        <v>63700</v>
      </c>
      <c r="D38" s="333">
        <v>9490</v>
      </c>
      <c r="E38" s="333">
        <v>7740</v>
      </c>
      <c r="F38" s="628">
        <f t="shared" si="3"/>
        <v>68159</v>
      </c>
      <c r="G38" s="623">
        <f t="shared" si="4"/>
        <v>10533.900000000001</v>
      </c>
      <c r="H38" s="624">
        <f t="shared" si="2"/>
        <v>9210.6</v>
      </c>
    </row>
    <row r="39" spans="1:8">
      <c r="A39" s="97">
        <v>8745</v>
      </c>
      <c r="B39" s="38" t="s">
        <v>593</v>
      </c>
      <c r="C39" s="333">
        <v>26540</v>
      </c>
      <c r="D39" s="333">
        <v>4740</v>
      </c>
      <c r="E39" s="333">
        <v>3880</v>
      </c>
      <c r="F39" s="628">
        <f t="shared" si="3"/>
        <v>28397.800000000003</v>
      </c>
      <c r="G39" s="623">
        <f t="shared" si="4"/>
        <v>5261.4000000000005</v>
      </c>
      <c r="H39" s="624">
        <f t="shared" si="2"/>
        <v>4617.2</v>
      </c>
    </row>
    <row r="40" spans="1:8">
      <c r="A40" s="97">
        <v>8746</v>
      </c>
      <c r="B40" s="38" t="s">
        <v>594</v>
      </c>
      <c r="C40" s="333">
        <v>53090</v>
      </c>
      <c r="D40" s="333">
        <v>9490</v>
      </c>
      <c r="E40" s="333">
        <v>7740</v>
      </c>
      <c r="F40" s="628">
        <f t="shared" si="3"/>
        <v>56806.3</v>
      </c>
      <c r="G40" s="623">
        <f t="shared" si="4"/>
        <v>10533.900000000001</v>
      </c>
      <c r="H40" s="624">
        <f t="shared" si="2"/>
        <v>9210.6</v>
      </c>
    </row>
    <row r="41" spans="1:8">
      <c r="A41" s="97">
        <v>8587</v>
      </c>
      <c r="B41" s="38" t="s">
        <v>595</v>
      </c>
      <c r="C41" s="333">
        <v>23670</v>
      </c>
      <c r="D41" s="333">
        <v>4740</v>
      </c>
      <c r="E41" s="333">
        <v>3880</v>
      </c>
      <c r="F41" s="628">
        <f t="shared" si="3"/>
        <v>25326.9</v>
      </c>
      <c r="G41" s="623">
        <f t="shared" si="4"/>
        <v>5261.4000000000005</v>
      </c>
      <c r="H41" s="624">
        <f t="shared" si="2"/>
        <v>4617.2</v>
      </c>
    </row>
    <row r="42" spans="1:8">
      <c r="A42" s="97">
        <v>709</v>
      </c>
      <c r="B42" s="38" t="s">
        <v>596</v>
      </c>
      <c r="C42" s="333">
        <v>47350</v>
      </c>
      <c r="D42" s="333">
        <v>9490</v>
      </c>
      <c r="E42" s="333">
        <v>7740</v>
      </c>
      <c r="F42" s="628">
        <f t="shared" si="3"/>
        <v>50664.5</v>
      </c>
      <c r="G42" s="623">
        <f t="shared" si="4"/>
        <v>10533.900000000001</v>
      </c>
      <c r="H42" s="624">
        <f t="shared" si="2"/>
        <v>9210.6</v>
      </c>
    </row>
    <row r="43" spans="1:8">
      <c r="A43" s="97">
        <v>8857</v>
      </c>
      <c r="B43" s="38" t="s">
        <v>597</v>
      </c>
      <c r="C43" s="333">
        <v>18370</v>
      </c>
      <c r="D43" s="333">
        <v>4740</v>
      </c>
      <c r="E43" s="333">
        <v>3880</v>
      </c>
      <c r="F43" s="628">
        <f t="shared" si="3"/>
        <v>19655.900000000001</v>
      </c>
      <c r="G43" s="623">
        <f t="shared" si="4"/>
        <v>5261.4000000000005</v>
      </c>
      <c r="H43" s="624">
        <f t="shared" si="2"/>
        <v>4617.2</v>
      </c>
    </row>
    <row r="44" spans="1:8">
      <c r="A44" s="97">
        <v>857</v>
      </c>
      <c r="B44" s="38" t="s">
        <v>598</v>
      </c>
      <c r="C44" s="333">
        <v>36740</v>
      </c>
      <c r="D44" s="333">
        <v>9490</v>
      </c>
      <c r="E44" s="333">
        <v>7740</v>
      </c>
      <c r="F44" s="628">
        <f t="shared" si="3"/>
        <v>39311.800000000003</v>
      </c>
      <c r="G44" s="623">
        <f t="shared" si="4"/>
        <v>10533.900000000001</v>
      </c>
      <c r="H44" s="624">
        <f t="shared" si="2"/>
        <v>9210.6</v>
      </c>
    </row>
    <row r="45" spans="1:8">
      <c r="A45" s="97">
        <v>8856</v>
      </c>
      <c r="B45" s="38" t="s">
        <v>599</v>
      </c>
      <c r="C45" s="333">
        <v>21420</v>
      </c>
      <c r="D45" s="333">
        <v>4740</v>
      </c>
      <c r="E45" s="333">
        <v>3880</v>
      </c>
      <c r="F45" s="628">
        <f t="shared" si="3"/>
        <v>22919.4</v>
      </c>
      <c r="G45" s="623">
        <f t="shared" si="4"/>
        <v>5261.4000000000005</v>
      </c>
      <c r="H45" s="624">
        <f t="shared" si="2"/>
        <v>4617.2</v>
      </c>
    </row>
    <row r="46" spans="1:8">
      <c r="A46" s="97">
        <v>856</v>
      </c>
      <c r="B46" s="38" t="s">
        <v>600</v>
      </c>
      <c r="C46" s="333">
        <v>42840</v>
      </c>
      <c r="D46" s="333">
        <v>9490</v>
      </c>
      <c r="E46" s="333">
        <v>7740</v>
      </c>
      <c r="F46" s="628">
        <f t="shared" si="3"/>
        <v>45838.8</v>
      </c>
      <c r="G46" s="623">
        <f t="shared" si="4"/>
        <v>10533.900000000001</v>
      </c>
      <c r="H46" s="624">
        <f t="shared" si="2"/>
        <v>9210.6</v>
      </c>
    </row>
    <row r="47" spans="1:8">
      <c r="A47" s="97">
        <v>825</v>
      </c>
      <c r="B47" s="38" t="s">
        <v>601</v>
      </c>
      <c r="C47" s="333">
        <v>53090</v>
      </c>
      <c r="D47" s="333">
        <v>9490</v>
      </c>
      <c r="E47" s="333">
        <v>7740</v>
      </c>
      <c r="F47" s="628">
        <f t="shared" si="3"/>
        <v>56806.3</v>
      </c>
      <c r="G47" s="623">
        <f t="shared" si="4"/>
        <v>10533.900000000001</v>
      </c>
      <c r="H47" s="624">
        <f t="shared" si="2"/>
        <v>9210.6</v>
      </c>
    </row>
    <row r="48" spans="1:8">
      <c r="A48" s="97">
        <v>8825</v>
      </c>
      <c r="B48" s="38" t="s">
        <v>602</v>
      </c>
      <c r="C48" s="333">
        <v>26540</v>
      </c>
      <c r="D48" s="333">
        <v>4740</v>
      </c>
      <c r="E48" s="333">
        <v>3880</v>
      </c>
      <c r="F48" s="628">
        <f t="shared" si="3"/>
        <v>28397.800000000003</v>
      </c>
      <c r="G48" s="623">
        <f t="shared" si="4"/>
        <v>5261.4000000000005</v>
      </c>
      <c r="H48" s="624">
        <f t="shared" si="2"/>
        <v>4617.2</v>
      </c>
    </row>
    <row r="49" spans="1:8">
      <c r="A49" s="97">
        <v>8749</v>
      </c>
      <c r="B49" s="38" t="s">
        <v>603</v>
      </c>
      <c r="C49" s="333">
        <v>31850</v>
      </c>
      <c r="D49" s="333">
        <v>4740</v>
      </c>
      <c r="E49" s="333">
        <v>3880</v>
      </c>
      <c r="F49" s="628">
        <f t="shared" si="3"/>
        <v>34079.5</v>
      </c>
      <c r="G49" s="623">
        <f t="shared" si="4"/>
        <v>5261.4000000000005</v>
      </c>
      <c r="H49" s="624">
        <f t="shared" si="2"/>
        <v>4617.2</v>
      </c>
    </row>
    <row r="50" spans="1:8">
      <c r="A50" s="97">
        <v>8750</v>
      </c>
      <c r="B50" s="38" t="s">
        <v>604</v>
      </c>
      <c r="C50" s="333">
        <v>63700</v>
      </c>
      <c r="D50" s="333">
        <v>9490</v>
      </c>
      <c r="E50" s="333">
        <v>7740</v>
      </c>
      <c r="F50" s="628">
        <f t="shared" si="3"/>
        <v>68159</v>
      </c>
      <c r="G50" s="623">
        <f t="shared" si="4"/>
        <v>10533.900000000001</v>
      </c>
      <c r="H50" s="624">
        <f t="shared" si="2"/>
        <v>9210.6</v>
      </c>
    </row>
    <row r="51" spans="1:8">
      <c r="A51" s="97">
        <v>8885</v>
      </c>
      <c r="B51" s="38" t="s">
        <v>605</v>
      </c>
      <c r="C51" s="333">
        <v>21420</v>
      </c>
      <c r="D51" s="333">
        <v>4740</v>
      </c>
      <c r="E51" s="333">
        <v>3880</v>
      </c>
      <c r="F51" s="628">
        <f t="shared" si="3"/>
        <v>22919.4</v>
      </c>
      <c r="G51" s="623">
        <f t="shared" si="4"/>
        <v>5261.4000000000005</v>
      </c>
      <c r="H51" s="624">
        <f t="shared" si="2"/>
        <v>4617.2</v>
      </c>
    </row>
    <row r="52" spans="1:8">
      <c r="A52" s="97">
        <v>885</v>
      </c>
      <c r="B52" s="38" t="s">
        <v>606</v>
      </c>
      <c r="C52" s="333">
        <v>42840</v>
      </c>
      <c r="D52" s="333">
        <v>9490</v>
      </c>
      <c r="E52" s="333">
        <v>7740</v>
      </c>
      <c r="F52" s="628">
        <f t="shared" si="3"/>
        <v>45838.8</v>
      </c>
      <c r="G52" s="623">
        <f t="shared" si="4"/>
        <v>10533.900000000001</v>
      </c>
      <c r="H52" s="624">
        <f t="shared" si="2"/>
        <v>9210.6</v>
      </c>
    </row>
    <row r="53" spans="1:8">
      <c r="A53" s="97">
        <v>8727</v>
      </c>
      <c r="B53" s="38" t="s">
        <v>607</v>
      </c>
      <c r="C53" s="333">
        <v>31850</v>
      </c>
      <c r="D53" s="333">
        <v>4740</v>
      </c>
      <c r="E53" s="333">
        <v>3880</v>
      </c>
      <c r="F53" s="628">
        <f t="shared" si="3"/>
        <v>34079.5</v>
      </c>
      <c r="G53" s="623">
        <f t="shared" si="4"/>
        <v>5261.4000000000005</v>
      </c>
      <c r="H53" s="624">
        <f t="shared" si="2"/>
        <v>4617.2</v>
      </c>
    </row>
    <row r="54" spans="1:8">
      <c r="A54" s="97">
        <v>8728</v>
      </c>
      <c r="B54" s="38" t="s">
        <v>608</v>
      </c>
      <c r="C54" s="333">
        <v>63700</v>
      </c>
      <c r="D54" s="333">
        <v>9490</v>
      </c>
      <c r="E54" s="333">
        <v>7740</v>
      </c>
      <c r="F54" s="628">
        <f t="shared" si="3"/>
        <v>68159</v>
      </c>
      <c r="G54" s="623">
        <f t="shared" si="4"/>
        <v>10533.900000000001</v>
      </c>
      <c r="H54" s="624">
        <f t="shared" si="2"/>
        <v>9210.6</v>
      </c>
    </row>
    <row r="55" spans="1:8">
      <c r="A55" s="97">
        <v>8747</v>
      </c>
      <c r="B55" s="38" t="s">
        <v>609</v>
      </c>
      <c r="C55" s="333">
        <v>26540</v>
      </c>
      <c r="D55" s="333">
        <v>4740</v>
      </c>
      <c r="E55" s="333">
        <v>3880</v>
      </c>
      <c r="F55" s="628">
        <f t="shared" si="3"/>
        <v>28397.800000000003</v>
      </c>
      <c r="G55" s="623">
        <f t="shared" si="4"/>
        <v>5261.4000000000005</v>
      </c>
      <c r="H55" s="624">
        <f t="shared" si="2"/>
        <v>4617.2</v>
      </c>
    </row>
    <row r="56" spans="1:8">
      <c r="A56" s="97">
        <v>8748</v>
      </c>
      <c r="B56" s="38" t="s">
        <v>610</v>
      </c>
      <c r="C56" s="333">
        <v>53090</v>
      </c>
      <c r="D56" s="333">
        <v>9490</v>
      </c>
      <c r="E56" s="333">
        <v>7740</v>
      </c>
      <c r="F56" s="628">
        <f t="shared" si="3"/>
        <v>56806.3</v>
      </c>
      <c r="G56" s="623">
        <f t="shared" si="4"/>
        <v>10533.900000000001</v>
      </c>
      <c r="H56" s="624">
        <f t="shared" si="2"/>
        <v>9210.6</v>
      </c>
    </row>
    <row r="57" spans="1:8">
      <c r="A57" s="97">
        <v>8586</v>
      </c>
      <c r="B57" s="38" t="s">
        <v>611</v>
      </c>
      <c r="C57" s="333">
        <v>31850</v>
      </c>
      <c r="D57" s="333">
        <v>4740</v>
      </c>
      <c r="E57" s="333">
        <v>3880</v>
      </c>
      <c r="F57" s="628">
        <f t="shared" si="3"/>
        <v>34079.5</v>
      </c>
      <c r="G57" s="623">
        <f t="shared" si="4"/>
        <v>5261.4000000000005</v>
      </c>
      <c r="H57" s="624">
        <f t="shared" si="2"/>
        <v>4617.2</v>
      </c>
    </row>
    <row r="58" spans="1:8">
      <c r="A58" s="97">
        <v>708</v>
      </c>
      <c r="B58" s="38" t="s">
        <v>612</v>
      </c>
      <c r="C58" s="333">
        <v>63700</v>
      </c>
      <c r="D58" s="333">
        <v>9490</v>
      </c>
      <c r="E58" s="333">
        <v>7740</v>
      </c>
      <c r="F58" s="628">
        <f t="shared" si="3"/>
        <v>68159</v>
      </c>
      <c r="G58" s="623">
        <f t="shared" si="4"/>
        <v>10533.900000000001</v>
      </c>
      <c r="H58" s="624">
        <f t="shared" si="2"/>
        <v>9210.6</v>
      </c>
    </row>
    <row r="59" spans="1:8">
      <c r="A59" s="97">
        <v>8590</v>
      </c>
      <c r="B59" s="38" t="s">
        <v>613</v>
      </c>
      <c r="C59" s="333">
        <v>31850</v>
      </c>
      <c r="D59" s="333">
        <v>4740</v>
      </c>
      <c r="E59" s="333">
        <v>3880</v>
      </c>
      <c r="F59" s="628">
        <f t="shared" si="3"/>
        <v>34079.5</v>
      </c>
      <c r="G59" s="623">
        <f t="shared" si="4"/>
        <v>5261.4000000000005</v>
      </c>
      <c r="H59" s="624">
        <f t="shared" si="2"/>
        <v>4617.2</v>
      </c>
    </row>
    <row r="60" spans="1:8">
      <c r="A60" s="97">
        <v>712</v>
      </c>
      <c r="B60" s="38" t="s">
        <v>614</v>
      </c>
      <c r="C60" s="333">
        <v>63700</v>
      </c>
      <c r="D60" s="333">
        <v>9490</v>
      </c>
      <c r="E60" s="333">
        <v>7740</v>
      </c>
      <c r="F60" s="628">
        <f t="shared" si="3"/>
        <v>68159</v>
      </c>
      <c r="G60" s="623">
        <f t="shared" si="4"/>
        <v>10533.900000000001</v>
      </c>
      <c r="H60" s="624">
        <f t="shared" si="2"/>
        <v>9210.6</v>
      </c>
    </row>
    <row r="61" spans="1:8">
      <c r="A61" s="97">
        <v>8729</v>
      </c>
      <c r="B61" s="38" t="s">
        <v>615</v>
      </c>
      <c r="C61" s="333">
        <v>21420</v>
      </c>
      <c r="D61" s="333">
        <v>4740</v>
      </c>
      <c r="E61" s="333">
        <v>3880</v>
      </c>
      <c r="F61" s="628">
        <f t="shared" si="3"/>
        <v>22919.4</v>
      </c>
      <c r="G61" s="623">
        <f t="shared" si="4"/>
        <v>5261.4000000000005</v>
      </c>
      <c r="H61" s="624">
        <f t="shared" si="2"/>
        <v>4617.2</v>
      </c>
    </row>
    <row r="62" spans="1:8">
      <c r="A62" s="97">
        <v>8730</v>
      </c>
      <c r="B62" s="38" t="s">
        <v>616</v>
      </c>
      <c r="C62" s="333">
        <v>42840</v>
      </c>
      <c r="D62" s="333">
        <v>9490</v>
      </c>
      <c r="E62" s="333">
        <v>7740</v>
      </c>
      <c r="F62" s="628">
        <f t="shared" si="3"/>
        <v>45838.8</v>
      </c>
      <c r="G62" s="623">
        <f t="shared" si="4"/>
        <v>10533.900000000001</v>
      </c>
      <c r="H62" s="624">
        <f t="shared" si="2"/>
        <v>9210.6</v>
      </c>
    </row>
    <row r="63" spans="1:8">
      <c r="A63" s="97">
        <v>8580</v>
      </c>
      <c r="B63" s="38" t="s">
        <v>617</v>
      </c>
      <c r="C63" s="333">
        <v>23670</v>
      </c>
      <c r="D63" s="333">
        <v>4740</v>
      </c>
      <c r="E63" s="333">
        <v>3880</v>
      </c>
      <c r="F63" s="628">
        <f t="shared" si="3"/>
        <v>25326.9</v>
      </c>
      <c r="G63" s="623">
        <f t="shared" si="4"/>
        <v>5261.4000000000005</v>
      </c>
      <c r="H63" s="624">
        <f t="shared" si="2"/>
        <v>4617.2</v>
      </c>
    </row>
    <row r="64" spans="1:8">
      <c r="A64" s="97">
        <v>702</v>
      </c>
      <c r="B64" s="38" t="s">
        <v>618</v>
      </c>
      <c r="C64" s="333">
        <v>47350</v>
      </c>
      <c r="D64" s="333">
        <v>9490</v>
      </c>
      <c r="E64" s="333">
        <v>7740</v>
      </c>
      <c r="F64" s="628">
        <f t="shared" si="3"/>
        <v>50664.5</v>
      </c>
      <c r="G64" s="623">
        <f t="shared" si="4"/>
        <v>10533.900000000001</v>
      </c>
      <c r="H64" s="624">
        <f t="shared" si="2"/>
        <v>9210.6</v>
      </c>
    </row>
    <row r="65" spans="1:8">
      <c r="A65" s="97">
        <v>8835</v>
      </c>
      <c r="B65" s="38" t="s">
        <v>740</v>
      </c>
      <c r="C65" s="333">
        <v>23670</v>
      </c>
      <c r="D65" s="333">
        <v>4740</v>
      </c>
      <c r="E65" s="333">
        <v>3880</v>
      </c>
      <c r="F65" s="628">
        <f t="shared" si="3"/>
        <v>25326.9</v>
      </c>
      <c r="G65" s="623">
        <f t="shared" si="4"/>
        <v>5261.4000000000005</v>
      </c>
      <c r="H65" s="624">
        <f t="shared" si="2"/>
        <v>4617.2</v>
      </c>
    </row>
    <row r="66" spans="1:8">
      <c r="A66" s="97">
        <v>835</v>
      </c>
      <c r="B66" s="38" t="s">
        <v>741</v>
      </c>
      <c r="C66" s="333">
        <v>47350</v>
      </c>
      <c r="D66" s="333">
        <v>9490</v>
      </c>
      <c r="E66" s="333">
        <v>7740</v>
      </c>
      <c r="F66" s="628">
        <f t="shared" si="3"/>
        <v>50664.5</v>
      </c>
      <c r="G66" s="623">
        <f t="shared" si="4"/>
        <v>10533.900000000001</v>
      </c>
      <c r="H66" s="624">
        <f t="shared" si="2"/>
        <v>9210.6</v>
      </c>
    </row>
    <row r="67" spans="1:8">
      <c r="A67" s="97">
        <v>8888</v>
      </c>
      <c r="B67" s="38" t="s">
        <v>619</v>
      </c>
      <c r="C67" s="333">
        <v>23670</v>
      </c>
      <c r="D67" s="333">
        <v>4740</v>
      </c>
      <c r="E67" s="333">
        <v>3880</v>
      </c>
      <c r="F67" s="628">
        <f t="shared" si="3"/>
        <v>25326.9</v>
      </c>
      <c r="G67" s="623">
        <f t="shared" si="4"/>
        <v>5261.4000000000005</v>
      </c>
      <c r="H67" s="624">
        <f t="shared" si="2"/>
        <v>4617.2</v>
      </c>
    </row>
    <row r="68" spans="1:8">
      <c r="A68" s="97">
        <v>888</v>
      </c>
      <c r="B68" s="38" t="s">
        <v>620</v>
      </c>
      <c r="C68" s="333">
        <v>47350</v>
      </c>
      <c r="D68" s="333">
        <v>9490</v>
      </c>
      <c r="E68" s="333">
        <v>7740</v>
      </c>
      <c r="F68" s="628">
        <f t="shared" si="3"/>
        <v>50664.5</v>
      </c>
      <c r="G68" s="623">
        <f t="shared" si="4"/>
        <v>10533.900000000001</v>
      </c>
      <c r="H68" s="624">
        <f t="shared" si="2"/>
        <v>9210.6</v>
      </c>
    </row>
    <row r="69" spans="1:8">
      <c r="A69" s="97">
        <v>8582</v>
      </c>
      <c r="B69" s="38" t="s">
        <v>621</v>
      </c>
      <c r="C69" s="333">
        <v>26540</v>
      </c>
      <c r="D69" s="333">
        <v>4740</v>
      </c>
      <c r="E69" s="333">
        <v>3880</v>
      </c>
      <c r="F69" s="628">
        <f t="shared" si="3"/>
        <v>28397.800000000003</v>
      </c>
      <c r="G69" s="623">
        <f t="shared" si="4"/>
        <v>5261.4000000000005</v>
      </c>
      <c r="H69" s="624">
        <f t="shared" si="2"/>
        <v>4617.2</v>
      </c>
    </row>
    <row r="70" spans="1:8">
      <c r="A70" s="97">
        <v>704</v>
      </c>
      <c r="B70" s="38" t="s">
        <v>622</v>
      </c>
      <c r="C70" s="333">
        <v>53090</v>
      </c>
      <c r="D70" s="333">
        <v>9490</v>
      </c>
      <c r="E70" s="333">
        <v>7740</v>
      </c>
      <c r="F70" s="628">
        <f t="shared" si="3"/>
        <v>56806.3</v>
      </c>
      <c r="G70" s="623">
        <f t="shared" si="4"/>
        <v>10533.900000000001</v>
      </c>
      <c r="H70" s="624">
        <f t="shared" ref="H70:H131" si="5">E70*1.19</f>
        <v>9210.6</v>
      </c>
    </row>
    <row r="71" spans="1:8">
      <c r="A71" s="97">
        <v>8820</v>
      </c>
      <c r="B71" s="38" t="s">
        <v>623</v>
      </c>
      <c r="C71" s="333">
        <v>26540</v>
      </c>
      <c r="D71" s="333">
        <v>4740</v>
      </c>
      <c r="E71" s="333">
        <v>3880</v>
      </c>
      <c r="F71" s="628">
        <f t="shared" si="3"/>
        <v>28397.800000000003</v>
      </c>
      <c r="G71" s="623">
        <f t="shared" si="4"/>
        <v>5261.4000000000005</v>
      </c>
      <c r="H71" s="624">
        <f t="shared" si="5"/>
        <v>4617.2</v>
      </c>
    </row>
    <row r="72" spans="1:8">
      <c r="A72" s="97">
        <v>820</v>
      </c>
      <c r="B72" s="38" t="s">
        <v>624</v>
      </c>
      <c r="C72" s="333">
        <v>53090</v>
      </c>
      <c r="D72" s="333">
        <v>9490</v>
      </c>
      <c r="E72" s="333">
        <v>7740</v>
      </c>
      <c r="F72" s="628">
        <f t="shared" si="3"/>
        <v>56806.3</v>
      </c>
      <c r="G72" s="623">
        <f t="shared" si="4"/>
        <v>10533.900000000001</v>
      </c>
      <c r="H72" s="624">
        <f t="shared" si="5"/>
        <v>9210.6</v>
      </c>
    </row>
    <row r="73" spans="1:8">
      <c r="A73" s="97">
        <v>8807</v>
      </c>
      <c r="B73" s="38" t="s">
        <v>625</v>
      </c>
      <c r="C73" s="333">
        <v>23670</v>
      </c>
      <c r="D73" s="333">
        <v>4740</v>
      </c>
      <c r="E73" s="333">
        <v>3880</v>
      </c>
      <c r="F73" s="628">
        <f t="shared" si="3"/>
        <v>25326.9</v>
      </c>
      <c r="G73" s="623">
        <f t="shared" si="4"/>
        <v>5261.4000000000005</v>
      </c>
      <c r="H73" s="624">
        <f t="shared" si="5"/>
        <v>4617.2</v>
      </c>
    </row>
    <row r="74" spans="1:8">
      <c r="A74" s="97">
        <v>800</v>
      </c>
      <c r="B74" s="38" t="s">
        <v>626</v>
      </c>
      <c r="C74" s="333">
        <v>47350</v>
      </c>
      <c r="D74" s="333">
        <v>9490</v>
      </c>
      <c r="E74" s="333">
        <v>7740</v>
      </c>
      <c r="F74" s="628">
        <f t="shared" si="3"/>
        <v>50664.5</v>
      </c>
      <c r="G74" s="623">
        <f t="shared" si="4"/>
        <v>10533.900000000001</v>
      </c>
      <c r="H74" s="624">
        <f t="shared" si="5"/>
        <v>9210.6</v>
      </c>
    </row>
    <row r="75" spans="1:8">
      <c r="A75" s="97">
        <v>8883</v>
      </c>
      <c r="B75" s="38" t="s">
        <v>627</v>
      </c>
      <c r="C75" s="333">
        <v>23670</v>
      </c>
      <c r="D75" s="333">
        <v>4740</v>
      </c>
      <c r="E75" s="333">
        <v>3880</v>
      </c>
      <c r="F75" s="628">
        <f t="shared" si="3"/>
        <v>25326.9</v>
      </c>
      <c r="G75" s="623">
        <f t="shared" si="4"/>
        <v>5261.4000000000005</v>
      </c>
      <c r="H75" s="624">
        <f t="shared" si="5"/>
        <v>4617.2</v>
      </c>
    </row>
    <row r="76" spans="1:8">
      <c r="A76" s="97">
        <v>883</v>
      </c>
      <c r="B76" s="38" t="s">
        <v>628</v>
      </c>
      <c r="C76" s="333">
        <v>47350</v>
      </c>
      <c r="D76" s="333">
        <v>9490</v>
      </c>
      <c r="E76" s="333">
        <v>7740</v>
      </c>
      <c r="F76" s="628">
        <f t="shared" si="3"/>
        <v>50664.5</v>
      </c>
      <c r="G76" s="623">
        <f t="shared" si="4"/>
        <v>10533.900000000001</v>
      </c>
      <c r="H76" s="624">
        <f t="shared" si="5"/>
        <v>9210.6</v>
      </c>
    </row>
    <row r="77" spans="1:8">
      <c r="A77" s="97">
        <v>8850</v>
      </c>
      <c r="B77" s="38" t="s">
        <v>629</v>
      </c>
      <c r="C77" s="333">
        <v>31850</v>
      </c>
      <c r="D77" s="333">
        <v>4740</v>
      </c>
      <c r="E77" s="333">
        <v>3880</v>
      </c>
      <c r="F77" s="628">
        <f t="shared" si="3"/>
        <v>34079.5</v>
      </c>
      <c r="G77" s="623">
        <f t="shared" si="4"/>
        <v>5261.4000000000005</v>
      </c>
      <c r="H77" s="624">
        <f t="shared" si="5"/>
        <v>4617.2</v>
      </c>
    </row>
    <row r="78" spans="1:8">
      <c r="A78" s="97">
        <v>850</v>
      </c>
      <c r="B78" s="38" t="s">
        <v>630</v>
      </c>
      <c r="C78" s="333">
        <v>63700</v>
      </c>
      <c r="D78" s="333">
        <v>9490</v>
      </c>
      <c r="E78" s="333">
        <v>7740</v>
      </c>
      <c r="F78" s="628">
        <f t="shared" si="3"/>
        <v>68159</v>
      </c>
      <c r="G78" s="623">
        <f t="shared" si="4"/>
        <v>10533.900000000001</v>
      </c>
      <c r="H78" s="624">
        <f t="shared" si="5"/>
        <v>9210.6</v>
      </c>
    </row>
    <row r="79" spans="1:8">
      <c r="A79" s="97">
        <v>8860</v>
      </c>
      <c r="B79" s="38" t="s">
        <v>631</v>
      </c>
      <c r="C79" s="333">
        <v>31850</v>
      </c>
      <c r="D79" s="333">
        <v>4740</v>
      </c>
      <c r="E79" s="333">
        <v>3880</v>
      </c>
      <c r="F79" s="628">
        <f t="shared" ref="F79:F141" si="6">C79*1.07</f>
        <v>34079.5</v>
      </c>
      <c r="G79" s="623">
        <f t="shared" ref="G79:G141" si="7">D79*1.11</f>
        <v>5261.4000000000005</v>
      </c>
      <c r="H79" s="624">
        <f t="shared" si="5"/>
        <v>4617.2</v>
      </c>
    </row>
    <row r="80" spans="1:8">
      <c r="A80" s="97">
        <v>860</v>
      </c>
      <c r="B80" s="38" t="s">
        <v>632</v>
      </c>
      <c r="C80" s="333">
        <v>63700</v>
      </c>
      <c r="D80" s="333">
        <v>9490</v>
      </c>
      <c r="E80" s="333">
        <v>7740</v>
      </c>
      <c r="F80" s="628">
        <f t="shared" si="6"/>
        <v>68159</v>
      </c>
      <c r="G80" s="623">
        <f t="shared" si="7"/>
        <v>10533.900000000001</v>
      </c>
      <c r="H80" s="624">
        <f t="shared" si="5"/>
        <v>9210.6</v>
      </c>
    </row>
    <row r="81" spans="1:8">
      <c r="A81" s="97">
        <v>8801</v>
      </c>
      <c r="B81" s="38" t="s">
        <v>633</v>
      </c>
      <c r="C81" s="333">
        <v>23670</v>
      </c>
      <c r="D81" s="333">
        <v>4740</v>
      </c>
      <c r="E81" s="333">
        <v>3880</v>
      </c>
      <c r="F81" s="628">
        <f t="shared" si="6"/>
        <v>25326.9</v>
      </c>
      <c r="G81" s="623">
        <f t="shared" si="7"/>
        <v>5261.4000000000005</v>
      </c>
      <c r="H81" s="624">
        <f t="shared" si="5"/>
        <v>4617.2</v>
      </c>
    </row>
    <row r="82" spans="1:8">
      <c r="A82" s="97">
        <v>716</v>
      </c>
      <c r="B82" s="38" t="s">
        <v>634</v>
      </c>
      <c r="C82" s="333">
        <v>47350</v>
      </c>
      <c r="D82" s="333">
        <v>9490</v>
      </c>
      <c r="E82" s="333">
        <v>7740</v>
      </c>
      <c r="F82" s="628">
        <f t="shared" si="6"/>
        <v>50664.5</v>
      </c>
      <c r="G82" s="623">
        <f t="shared" si="7"/>
        <v>10533.900000000001</v>
      </c>
      <c r="H82" s="624">
        <f t="shared" si="5"/>
        <v>9210.6</v>
      </c>
    </row>
    <row r="83" spans="1:8">
      <c r="A83" s="97">
        <v>8581</v>
      </c>
      <c r="B83" s="38" t="s">
        <v>635</v>
      </c>
      <c r="C83" s="333">
        <v>31850</v>
      </c>
      <c r="D83" s="333">
        <v>4740</v>
      </c>
      <c r="E83" s="333">
        <v>3880</v>
      </c>
      <c r="F83" s="628">
        <f t="shared" si="6"/>
        <v>34079.5</v>
      </c>
      <c r="G83" s="623">
        <f t="shared" si="7"/>
        <v>5261.4000000000005</v>
      </c>
      <c r="H83" s="624">
        <f t="shared" si="5"/>
        <v>4617.2</v>
      </c>
    </row>
    <row r="84" spans="1:8">
      <c r="A84" s="97">
        <v>703</v>
      </c>
      <c r="B84" s="38" t="s">
        <v>636</v>
      </c>
      <c r="C84" s="333">
        <v>63700</v>
      </c>
      <c r="D84" s="333">
        <v>9490</v>
      </c>
      <c r="E84" s="333">
        <v>7740</v>
      </c>
      <c r="F84" s="628">
        <f t="shared" si="6"/>
        <v>68159</v>
      </c>
      <c r="G84" s="623">
        <f t="shared" si="7"/>
        <v>10533.900000000001</v>
      </c>
      <c r="H84" s="624">
        <f t="shared" si="5"/>
        <v>9210.6</v>
      </c>
    </row>
    <row r="85" spans="1:8">
      <c r="A85" s="97">
        <v>8808</v>
      </c>
      <c r="B85" s="38" t="s">
        <v>637</v>
      </c>
      <c r="C85" s="333">
        <v>23670</v>
      </c>
      <c r="D85" s="333">
        <v>4740</v>
      </c>
      <c r="E85" s="333">
        <v>3880</v>
      </c>
      <c r="F85" s="628">
        <f t="shared" si="6"/>
        <v>25326.9</v>
      </c>
      <c r="G85" s="623">
        <f t="shared" si="7"/>
        <v>5261.4000000000005</v>
      </c>
      <c r="H85" s="624">
        <f t="shared" si="5"/>
        <v>4617.2</v>
      </c>
    </row>
    <row r="86" spans="1:8">
      <c r="A86" s="97">
        <v>838</v>
      </c>
      <c r="B86" s="38" t="s">
        <v>638</v>
      </c>
      <c r="C86" s="333">
        <v>47350</v>
      </c>
      <c r="D86" s="333">
        <v>9490</v>
      </c>
      <c r="E86" s="333">
        <v>7740</v>
      </c>
      <c r="F86" s="628">
        <f t="shared" si="6"/>
        <v>50664.5</v>
      </c>
      <c r="G86" s="623">
        <f t="shared" si="7"/>
        <v>10533.900000000001</v>
      </c>
      <c r="H86" s="624">
        <f t="shared" si="5"/>
        <v>9210.6</v>
      </c>
    </row>
    <row r="87" spans="1:8">
      <c r="A87" s="97">
        <v>8823</v>
      </c>
      <c r="B87" s="38" t="s">
        <v>639</v>
      </c>
      <c r="C87" s="333">
        <v>31850</v>
      </c>
      <c r="D87" s="333">
        <v>4740</v>
      </c>
      <c r="E87" s="333">
        <v>3880</v>
      </c>
      <c r="F87" s="628">
        <f t="shared" si="6"/>
        <v>34079.5</v>
      </c>
      <c r="G87" s="623">
        <f t="shared" si="7"/>
        <v>5261.4000000000005</v>
      </c>
      <c r="H87" s="624">
        <f t="shared" si="5"/>
        <v>4617.2</v>
      </c>
    </row>
    <row r="88" spans="1:8">
      <c r="A88" s="97">
        <v>823</v>
      </c>
      <c r="B88" s="38" t="s">
        <v>640</v>
      </c>
      <c r="C88" s="333">
        <v>63700</v>
      </c>
      <c r="D88" s="333">
        <v>9490</v>
      </c>
      <c r="E88" s="333">
        <v>7740</v>
      </c>
      <c r="F88" s="628">
        <f t="shared" si="6"/>
        <v>68159</v>
      </c>
      <c r="G88" s="623">
        <f t="shared" si="7"/>
        <v>10533.900000000001</v>
      </c>
      <c r="H88" s="624">
        <f t="shared" si="5"/>
        <v>9210.6</v>
      </c>
    </row>
    <row r="89" spans="1:8">
      <c r="A89" s="97">
        <v>8822</v>
      </c>
      <c r="B89" s="38" t="s">
        <v>641</v>
      </c>
      <c r="C89" s="333">
        <v>26540</v>
      </c>
      <c r="D89" s="333">
        <v>4740</v>
      </c>
      <c r="E89" s="333">
        <v>3880</v>
      </c>
      <c r="F89" s="628">
        <f t="shared" si="6"/>
        <v>28397.800000000003</v>
      </c>
      <c r="G89" s="623">
        <f t="shared" si="7"/>
        <v>5261.4000000000005</v>
      </c>
      <c r="H89" s="624">
        <f t="shared" si="5"/>
        <v>4617.2</v>
      </c>
    </row>
    <row r="90" spans="1:8">
      <c r="A90" s="97">
        <v>822</v>
      </c>
      <c r="B90" s="38" t="s">
        <v>642</v>
      </c>
      <c r="C90" s="333">
        <v>53090</v>
      </c>
      <c r="D90" s="333">
        <v>9490</v>
      </c>
      <c r="E90" s="333">
        <v>7740</v>
      </c>
      <c r="F90" s="628">
        <f t="shared" si="6"/>
        <v>56806.3</v>
      </c>
      <c r="G90" s="623">
        <f t="shared" si="7"/>
        <v>10533.900000000001</v>
      </c>
      <c r="H90" s="624">
        <f t="shared" si="5"/>
        <v>9210.6</v>
      </c>
    </row>
    <row r="91" spans="1:8">
      <c r="A91" s="97">
        <v>903</v>
      </c>
      <c r="B91" s="38" t="s">
        <v>643</v>
      </c>
      <c r="C91" s="333">
        <v>26540</v>
      </c>
      <c r="D91" s="333">
        <v>4740</v>
      </c>
      <c r="E91" s="333">
        <v>3880</v>
      </c>
      <c r="F91" s="628">
        <f t="shared" si="6"/>
        <v>28397.800000000003</v>
      </c>
      <c r="G91" s="623">
        <f t="shared" si="7"/>
        <v>5261.4000000000005</v>
      </c>
      <c r="H91" s="624">
        <f t="shared" si="5"/>
        <v>4617.2</v>
      </c>
    </row>
    <row r="92" spans="1:8">
      <c r="A92" s="97">
        <v>902</v>
      </c>
      <c r="B92" s="38" t="s">
        <v>644</v>
      </c>
      <c r="C92" s="333">
        <v>53090</v>
      </c>
      <c r="D92" s="333">
        <v>9490</v>
      </c>
      <c r="E92" s="333">
        <v>7740</v>
      </c>
      <c r="F92" s="628">
        <f t="shared" si="6"/>
        <v>56806.3</v>
      </c>
      <c r="G92" s="623">
        <f t="shared" si="7"/>
        <v>10533.900000000001</v>
      </c>
      <c r="H92" s="624">
        <f t="shared" si="5"/>
        <v>9210.6</v>
      </c>
    </row>
    <row r="93" spans="1:8">
      <c r="A93" s="97">
        <v>8578</v>
      </c>
      <c r="B93" s="38" t="s">
        <v>645</v>
      </c>
      <c r="C93" s="333">
        <v>23670</v>
      </c>
      <c r="D93" s="333">
        <v>4740</v>
      </c>
      <c r="E93" s="333">
        <v>3880</v>
      </c>
      <c r="F93" s="628">
        <f t="shared" si="6"/>
        <v>25326.9</v>
      </c>
      <c r="G93" s="623">
        <f t="shared" si="7"/>
        <v>5261.4000000000005</v>
      </c>
      <c r="H93" s="624">
        <f t="shared" si="5"/>
        <v>4617.2</v>
      </c>
    </row>
    <row r="94" spans="1:8">
      <c r="A94" s="97">
        <v>700</v>
      </c>
      <c r="B94" s="38" t="s">
        <v>646</v>
      </c>
      <c r="C94" s="333">
        <v>47350</v>
      </c>
      <c r="D94" s="333">
        <v>9490</v>
      </c>
      <c r="E94" s="333">
        <v>7740</v>
      </c>
      <c r="F94" s="628">
        <f t="shared" si="6"/>
        <v>50664.5</v>
      </c>
      <c r="G94" s="623">
        <f t="shared" si="7"/>
        <v>10533.900000000001</v>
      </c>
      <c r="H94" s="624">
        <f t="shared" si="5"/>
        <v>9210.6</v>
      </c>
    </row>
    <row r="95" spans="1:8">
      <c r="A95" s="97">
        <v>8840</v>
      </c>
      <c r="B95" s="38" t="s">
        <v>647</v>
      </c>
      <c r="C95" s="333">
        <v>21420</v>
      </c>
      <c r="D95" s="333">
        <v>4740</v>
      </c>
      <c r="E95" s="333">
        <v>3880</v>
      </c>
      <c r="F95" s="628">
        <f t="shared" si="6"/>
        <v>22919.4</v>
      </c>
      <c r="G95" s="623">
        <f t="shared" si="7"/>
        <v>5261.4000000000005</v>
      </c>
      <c r="H95" s="624">
        <f t="shared" si="5"/>
        <v>4617.2</v>
      </c>
    </row>
    <row r="96" spans="1:8">
      <c r="A96" s="97">
        <v>840</v>
      </c>
      <c r="B96" s="38" t="s">
        <v>648</v>
      </c>
      <c r="C96" s="333">
        <v>42840</v>
      </c>
      <c r="D96" s="333">
        <v>9490</v>
      </c>
      <c r="E96" s="333">
        <v>7740</v>
      </c>
      <c r="F96" s="628">
        <f t="shared" si="6"/>
        <v>45838.8</v>
      </c>
      <c r="G96" s="623">
        <f t="shared" si="7"/>
        <v>10533.900000000001</v>
      </c>
      <c r="H96" s="624">
        <f t="shared" si="5"/>
        <v>9210.6</v>
      </c>
    </row>
    <row r="97" spans="1:8">
      <c r="A97" s="97">
        <v>8826</v>
      </c>
      <c r="B97" s="38" t="s">
        <v>649</v>
      </c>
      <c r="C97" s="333">
        <v>31850</v>
      </c>
      <c r="D97" s="333">
        <v>4740</v>
      </c>
      <c r="E97" s="333">
        <v>3880</v>
      </c>
      <c r="F97" s="628">
        <f t="shared" si="6"/>
        <v>34079.5</v>
      </c>
      <c r="G97" s="623">
        <f t="shared" si="7"/>
        <v>5261.4000000000005</v>
      </c>
      <c r="H97" s="624">
        <f t="shared" si="5"/>
        <v>4617.2</v>
      </c>
    </row>
    <row r="98" spans="1:8">
      <c r="A98" s="97">
        <v>826</v>
      </c>
      <c r="B98" s="38" t="s">
        <v>650</v>
      </c>
      <c r="C98" s="333">
        <v>63700</v>
      </c>
      <c r="D98" s="333">
        <v>9490</v>
      </c>
      <c r="E98" s="333">
        <v>7740</v>
      </c>
      <c r="F98" s="628">
        <f t="shared" si="6"/>
        <v>68159</v>
      </c>
      <c r="G98" s="623">
        <f t="shared" si="7"/>
        <v>10533.900000000001</v>
      </c>
      <c r="H98" s="624">
        <f t="shared" si="5"/>
        <v>9210.6</v>
      </c>
    </row>
    <row r="99" spans="1:8">
      <c r="A99" s="97">
        <v>8839</v>
      </c>
      <c r="B99" s="38" t="s">
        <v>651</v>
      </c>
      <c r="C99" s="333">
        <v>26540</v>
      </c>
      <c r="D99" s="333">
        <v>4740</v>
      </c>
      <c r="E99" s="333">
        <v>3880</v>
      </c>
      <c r="F99" s="628">
        <f t="shared" si="6"/>
        <v>28397.800000000003</v>
      </c>
      <c r="G99" s="623">
        <f t="shared" si="7"/>
        <v>5261.4000000000005</v>
      </c>
      <c r="H99" s="624">
        <f t="shared" si="5"/>
        <v>4617.2</v>
      </c>
    </row>
    <row r="100" spans="1:8">
      <c r="A100" s="97">
        <v>839</v>
      </c>
      <c r="B100" s="38" t="s">
        <v>652</v>
      </c>
      <c r="C100" s="333">
        <v>53090</v>
      </c>
      <c r="D100" s="333">
        <v>9490</v>
      </c>
      <c r="E100" s="333">
        <v>7740</v>
      </c>
      <c r="F100" s="628">
        <f t="shared" si="6"/>
        <v>56806.3</v>
      </c>
      <c r="G100" s="623">
        <f t="shared" si="7"/>
        <v>10533.900000000001</v>
      </c>
      <c r="H100" s="624">
        <f t="shared" si="5"/>
        <v>9210.6</v>
      </c>
    </row>
    <row r="101" spans="1:8">
      <c r="A101" s="97">
        <v>8854</v>
      </c>
      <c r="B101" s="38" t="s">
        <v>653</v>
      </c>
      <c r="C101" s="333">
        <v>26540</v>
      </c>
      <c r="D101" s="333">
        <v>4740</v>
      </c>
      <c r="E101" s="333">
        <v>3880</v>
      </c>
      <c r="F101" s="628">
        <f t="shared" si="6"/>
        <v>28397.800000000003</v>
      </c>
      <c r="G101" s="623">
        <f t="shared" si="7"/>
        <v>5261.4000000000005</v>
      </c>
      <c r="H101" s="624">
        <f t="shared" si="5"/>
        <v>4617.2</v>
      </c>
    </row>
    <row r="102" spans="1:8">
      <c r="A102" s="97">
        <v>854</v>
      </c>
      <c r="B102" s="38" t="s">
        <v>654</v>
      </c>
      <c r="C102" s="333">
        <v>53090</v>
      </c>
      <c r="D102" s="333">
        <v>9490</v>
      </c>
      <c r="E102" s="333">
        <v>7740</v>
      </c>
      <c r="F102" s="628">
        <f t="shared" si="6"/>
        <v>56806.3</v>
      </c>
      <c r="G102" s="623">
        <f t="shared" si="7"/>
        <v>10533.900000000001</v>
      </c>
      <c r="H102" s="624">
        <f t="shared" si="5"/>
        <v>9210.6</v>
      </c>
    </row>
    <row r="103" spans="1:8">
      <c r="A103" s="97">
        <v>8877</v>
      </c>
      <c r="B103" s="38" t="s">
        <v>655</v>
      </c>
      <c r="C103" s="333">
        <v>23670</v>
      </c>
      <c r="D103" s="333">
        <v>4740</v>
      </c>
      <c r="E103" s="333">
        <v>3880</v>
      </c>
      <c r="F103" s="628">
        <f t="shared" si="6"/>
        <v>25326.9</v>
      </c>
      <c r="G103" s="623">
        <f t="shared" si="7"/>
        <v>5261.4000000000005</v>
      </c>
      <c r="H103" s="624">
        <f t="shared" si="5"/>
        <v>4617.2</v>
      </c>
    </row>
    <row r="104" spans="1:8">
      <c r="A104" s="97">
        <v>877</v>
      </c>
      <c r="B104" s="38" t="s">
        <v>656</v>
      </c>
      <c r="C104" s="333">
        <v>47350</v>
      </c>
      <c r="D104" s="333">
        <v>9490</v>
      </c>
      <c r="E104" s="333">
        <v>7740</v>
      </c>
      <c r="F104" s="628">
        <f t="shared" si="6"/>
        <v>50664.5</v>
      </c>
      <c r="G104" s="623">
        <f t="shared" si="7"/>
        <v>10533.900000000001</v>
      </c>
      <c r="H104" s="624">
        <f t="shared" si="5"/>
        <v>9210.6</v>
      </c>
    </row>
    <row r="105" spans="1:8">
      <c r="A105" s="97">
        <v>8595</v>
      </c>
      <c r="B105" s="38" t="s">
        <v>657</v>
      </c>
      <c r="C105" s="333">
        <v>26540</v>
      </c>
      <c r="D105" s="333">
        <v>4740</v>
      </c>
      <c r="E105" s="333">
        <v>3880</v>
      </c>
      <c r="F105" s="628">
        <f t="shared" si="6"/>
        <v>28397.800000000003</v>
      </c>
      <c r="G105" s="623">
        <f t="shared" si="7"/>
        <v>5261.4000000000005</v>
      </c>
      <c r="H105" s="624">
        <f t="shared" si="5"/>
        <v>4617.2</v>
      </c>
    </row>
    <row r="106" spans="1:8">
      <c r="A106" s="97">
        <v>849</v>
      </c>
      <c r="B106" s="38" t="s">
        <v>658</v>
      </c>
      <c r="C106" s="333">
        <v>53090</v>
      </c>
      <c r="D106" s="333">
        <v>9490</v>
      </c>
      <c r="E106" s="333">
        <v>7740</v>
      </c>
      <c r="F106" s="628">
        <f t="shared" si="6"/>
        <v>56806.3</v>
      </c>
      <c r="G106" s="623">
        <f t="shared" si="7"/>
        <v>10533.900000000001</v>
      </c>
      <c r="H106" s="624">
        <f t="shared" si="5"/>
        <v>9210.6</v>
      </c>
    </row>
    <row r="107" spans="1:8">
      <c r="A107" s="97">
        <v>8868</v>
      </c>
      <c r="B107" s="38" t="s">
        <v>659</v>
      </c>
      <c r="C107" s="333">
        <v>31850</v>
      </c>
      <c r="D107" s="333">
        <v>4740</v>
      </c>
      <c r="E107" s="333">
        <v>3880</v>
      </c>
      <c r="F107" s="628">
        <f t="shared" si="6"/>
        <v>34079.5</v>
      </c>
      <c r="G107" s="623">
        <f t="shared" si="7"/>
        <v>5261.4000000000005</v>
      </c>
      <c r="H107" s="624">
        <f t="shared" si="5"/>
        <v>4617.2</v>
      </c>
    </row>
    <row r="108" spans="1:8">
      <c r="A108" s="97">
        <v>868</v>
      </c>
      <c r="B108" s="38" t="s">
        <v>660</v>
      </c>
      <c r="C108" s="333">
        <v>63700</v>
      </c>
      <c r="D108" s="333">
        <v>9490</v>
      </c>
      <c r="E108" s="333">
        <v>7740</v>
      </c>
      <c r="F108" s="628">
        <f t="shared" si="6"/>
        <v>68159</v>
      </c>
      <c r="G108" s="623">
        <f t="shared" si="7"/>
        <v>10533.900000000001</v>
      </c>
      <c r="H108" s="624">
        <f t="shared" si="5"/>
        <v>9210.6</v>
      </c>
    </row>
    <row r="109" spans="1:8">
      <c r="A109" s="97">
        <v>8591</v>
      </c>
      <c r="B109" s="38" t="s">
        <v>742</v>
      </c>
      <c r="C109" s="333">
        <v>31850</v>
      </c>
      <c r="D109" s="333">
        <v>4740</v>
      </c>
      <c r="E109" s="333">
        <v>3880</v>
      </c>
      <c r="F109" s="628">
        <f t="shared" si="6"/>
        <v>34079.5</v>
      </c>
      <c r="G109" s="623">
        <f t="shared" si="7"/>
        <v>5261.4000000000005</v>
      </c>
      <c r="H109" s="624">
        <f t="shared" si="5"/>
        <v>4617.2</v>
      </c>
    </row>
    <row r="110" spans="1:8">
      <c r="A110" s="97">
        <v>713</v>
      </c>
      <c r="B110" s="38" t="s">
        <v>743</v>
      </c>
      <c r="C110" s="333">
        <v>63700</v>
      </c>
      <c r="D110" s="333">
        <v>9490</v>
      </c>
      <c r="E110" s="333">
        <v>7740</v>
      </c>
      <c r="F110" s="628">
        <f t="shared" si="6"/>
        <v>68159</v>
      </c>
      <c r="G110" s="623">
        <f t="shared" si="7"/>
        <v>10533.900000000001</v>
      </c>
      <c r="H110" s="624">
        <f t="shared" si="5"/>
        <v>9210.6</v>
      </c>
    </row>
    <row r="111" spans="1:8">
      <c r="A111" s="97">
        <v>8862</v>
      </c>
      <c r="B111" s="38" t="s">
        <v>661</v>
      </c>
      <c r="C111" s="333">
        <v>18370</v>
      </c>
      <c r="D111" s="333">
        <v>4740</v>
      </c>
      <c r="E111" s="333">
        <v>3880</v>
      </c>
      <c r="F111" s="628">
        <f t="shared" si="6"/>
        <v>19655.900000000001</v>
      </c>
      <c r="G111" s="623">
        <f t="shared" si="7"/>
        <v>5261.4000000000005</v>
      </c>
      <c r="H111" s="624">
        <f t="shared" si="5"/>
        <v>4617.2</v>
      </c>
    </row>
    <row r="112" spans="1:8">
      <c r="A112" s="97">
        <v>862</v>
      </c>
      <c r="B112" s="38" t="s">
        <v>662</v>
      </c>
      <c r="C112" s="333">
        <v>36740</v>
      </c>
      <c r="D112" s="333">
        <v>9490</v>
      </c>
      <c r="E112" s="333">
        <v>7740</v>
      </c>
      <c r="F112" s="628">
        <f t="shared" si="6"/>
        <v>39311.800000000003</v>
      </c>
      <c r="G112" s="623">
        <f t="shared" si="7"/>
        <v>10533.900000000001</v>
      </c>
      <c r="H112" s="624">
        <f t="shared" si="5"/>
        <v>9210.6</v>
      </c>
    </row>
    <row r="113" spans="1:8">
      <c r="A113" s="97">
        <v>8821</v>
      </c>
      <c r="B113" s="38" t="s">
        <v>663</v>
      </c>
      <c r="C113" s="333">
        <v>26540</v>
      </c>
      <c r="D113" s="333">
        <v>4740</v>
      </c>
      <c r="E113" s="333">
        <v>3880</v>
      </c>
      <c r="F113" s="628">
        <f t="shared" si="6"/>
        <v>28397.800000000003</v>
      </c>
      <c r="G113" s="623">
        <f t="shared" si="7"/>
        <v>5261.4000000000005</v>
      </c>
      <c r="H113" s="624">
        <f t="shared" si="5"/>
        <v>4617.2</v>
      </c>
    </row>
    <row r="114" spans="1:8">
      <c r="A114" s="97">
        <v>821</v>
      </c>
      <c r="B114" s="38" t="s">
        <v>664</v>
      </c>
      <c r="C114" s="333">
        <v>53090</v>
      </c>
      <c r="D114" s="333">
        <v>9490</v>
      </c>
      <c r="E114" s="333">
        <v>7740</v>
      </c>
      <c r="F114" s="628">
        <f t="shared" si="6"/>
        <v>56806.3</v>
      </c>
      <c r="G114" s="623">
        <f t="shared" si="7"/>
        <v>10533.900000000001</v>
      </c>
      <c r="H114" s="624">
        <f t="shared" si="5"/>
        <v>9210.6</v>
      </c>
    </row>
    <row r="115" spans="1:8">
      <c r="A115" s="97">
        <v>8859</v>
      </c>
      <c r="B115" s="38" t="s">
        <v>665</v>
      </c>
      <c r="C115" s="333">
        <v>23670</v>
      </c>
      <c r="D115" s="333">
        <v>4740</v>
      </c>
      <c r="E115" s="333">
        <v>3880</v>
      </c>
      <c r="F115" s="628">
        <f t="shared" si="6"/>
        <v>25326.9</v>
      </c>
      <c r="G115" s="623">
        <f t="shared" si="7"/>
        <v>5261.4000000000005</v>
      </c>
      <c r="H115" s="624">
        <f t="shared" si="5"/>
        <v>4617.2</v>
      </c>
    </row>
    <row r="116" spans="1:8">
      <c r="A116" s="97">
        <v>859</v>
      </c>
      <c r="B116" s="38" t="s">
        <v>666</v>
      </c>
      <c r="C116" s="333">
        <v>47350</v>
      </c>
      <c r="D116" s="333">
        <v>9490</v>
      </c>
      <c r="E116" s="333">
        <v>7740</v>
      </c>
      <c r="F116" s="628">
        <f t="shared" si="6"/>
        <v>50664.5</v>
      </c>
      <c r="G116" s="623">
        <f t="shared" si="7"/>
        <v>10533.900000000001</v>
      </c>
      <c r="H116" s="624">
        <f t="shared" si="5"/>
        <v>9210.6</v>
      </c>
    </row>
    <row r="117" spans="1:8">
      <c r="A117" s="97">
        <v>8882</v>
      </c>
      <c r="B117" s="38" t="s">
        <v>667</v>
      </c>
      <c r="C117" s="333">
        <v>23670</v>
      </c>
      <c r="D117" s="333">
        <v>4740</v>
      </c>
      <c r="E117" s="333">
        <v>3880</v>
      </c>
      <c r="F117" s="628">
        <f t="shared" si="6"/>
        <v>25326.9</v>
      </c>
      <c r="G117" s="623">
        <f t="shared" si="7"/>
        <v>5261.4000000000005</v>
      </c>
      <c r="H117" s="624">
        <f t="shared" si="5"/>
        <v>4617.2</v>
      </c>
    </row>
    <row r="118" spans="1:8">
      <c r="A118" s="97">
        <v>882</v>
      </c>
      <c r="B118" s="38" t="s">
        <v>668</v>
      </c>
      <c r="C118" s="333">
        <v>47350</v>
      </c>
      <c r="D118" s="333">
        <v>9490</v>
      </c>
      <c r="E118" s="333">
        <v>7740</v>
      </c>
      <c r="F118" s="628">
        <f t="shared" si="6"/>
        <v>50664.5</v>
      </c>
      <c r="G118" s="623">
        <f t="shared" si="7"/>
        <v>10533.900000000001</v>
      </c>
      <c r="H118" s="624">
        <f t="shared" si="5"/>
        <v>9210.6</v>
      </c>
    </row>
    <row r="119" spans="1:8">
      <c r="A119" s="97">
        <v>8753</v>
      </c>
      <c r="B119" s="38" t="s">
        <v>669</v>
      </c>
      <c r="C119" s="333">
        <v>31850</v>
      </c>
      <c r="D119" s="333">
        <v>4740</v>
      </c>
      <c r="E119" s="333">
        <v>3880</v>
      </c>
      <c r="F119" s="628">
        <f t="shared" si="6"/>
        <v>34079.5</v>
      </c>
      <c r="G119" s="623">
        <f t="shared" si="7"/>
        <v>5261.4000000000005</v>
      </c>
      <c r="H119" s="624">
        <f t="shared" si="5"/>
        <v>4617.2</v>
      </c>
    </row>
    <row r="120" spans="1:8">
      <c r="A120" s="97">
        <v>8754</v>
      </c>
      <c r="B120" s="38" t="s">
        <v>670</v>
      </c>
      <c r="C120" s="333">
        <v>63700</v>
      </c>
      <c r="D120" s="333">
        <v>9490</v>
      </c>
      <c r="E120" s="333">
        <v>7740</v>
      </c>
      <c r="F120" s="628">
        <f t="shared" si="6"/>
        <v>68159</v>
      </c>
      <c r="G120" s="623">
        <f t="shared" si="7"/>
        <v>10533.900000000001</v>
      </c>
      <c r="H120" s="624">
        <f t="shared" si="5"/>
        <v>9210.6</v>
      </c>
    </row>
    <row r="121" spans="1:8">
      <c r="A121" s="97">
        <v>8858</v>
      </c>
      <c r="B121" s="38" t="s">
        <v>671</v>
      </c>
      <c r="C121" s="333">
        <v>26540</v>
      </c>
      <c r="D121" s="333">
        <v>4740</v>
      </c>
      <c r="E121" s="333">
        <v>3880</v>
      </c>
      <c r="F121" s="628">
        <f t="shared" si="6"/>
        <v>28397.800000000003</v>
      </c>
      <c r="G121" s="623">
        <f t="shared" si="7"/>
        <v>5261.4000000000005</v>
      </c>
      <c r="H121" s="624">
        <f t="shared" si="5"/>
        <v>4617.2</v>
      </c>
    </row>
    <row r="122" spans="1:8">
      <c r="A122" s="97">
        <v>858</v>
      </c>
      <c r="B122" s="38" t="s">
        <v>672</v>
      </c>
      <c r="C122" s="333">
        <v>53090</v>
      </c>
      <c r="D122" s="333">
        <v>9490</v>
      </c>
      <c r="E122" s="333">
        <v>7740</v>
      </c>
      <c r="F122" s="628">
        <f t="shared" si="6"/>
        <v>56806.3</v>
      </c>
      <c r="G122" s="623">
        <f t="shared" si="7"/>
        <v>10533.900000000001</v>
      </c>
      <c r="H122" s="624">
        <f t="shared" si="5"/>
        <v>9210.6</v>
      </c>
    </row>
    <row r="123" spans="1:8">
      <c r="A123" s="97">
        <v>8884</v>
      </c>
      <c r="B123" s="38" t="s">
        <v>673</v>
      </c>
      <c r="C123" s="333">
        <v>26540</v>
      </c>
      <c r="D123" s="333">
        <v>4740</v>
      </c>
      <c r="E123" s="333">
        <v>3880</v>
      </c>
      <c r="F123" s="628">
        <f t="shared" si="6"/>
        <v>28397.800000000003</v>
      </c>
      <c r="G123" s="623">
        <f t="shared" si="7"/>
        <v>5261.4000000000005</v>
      </c>
      <c r="H123" s="624">
        <f t="shared" si="5"/>
        <v>4617.2</v>
      </c>
    </row>
    <row r="124" spans="1:8">
      <c r="A124" s="97">
        <v>884</v>
      </c>
      <c r="B124" s="38" t="s">
        <v>674</v>
      </c>
      <c r="C124" s="333">
        <v>53090</v>
      </c>
      <c r="D124" s="333">
        <v>9490</v>
      </c>
      <c r="E124" s="333">
        <v>7740</v>
      </c>
      <c r="F124" s="628">
        <f t="shared" si="6"/>
        <v>56806.3</v>
      </c>
      <c r="G124" s="623">
        <f t="shared" si="7"/>
        <v>10533.900000000001</v>
      </c>
      <c r="H124" s="624">
        <f t="shared" si="5"/>
        <v>9210.6</v>
      </c>
    </row>
    <row r="125" spans="1:8">
      <c r="A125" s="97">
        <v>8875</v>
      </c>
      <c r="B125" s="38" t="s">
        <v>675</v>
      </c>
      <c r="C125" s="333">
        <v>21420</v>
      </c>
      <c r="D125" s="333">
        <v>4740</v>
      </c>
      <c r="E125" s="333">
        <v>3880</v>
      </c>
      <c r="F125" s="628">
        <f t="shared" si="6"/>
        <v>22919.4</v>
      </c>
      <c r="G125" s="623">
        <f t="shared" si="7"/>
        <v>5261.4000000000005</v>
      </c>
      <c r="H125" s="624">
        <f t="shared" si="5"/>
        <v>4617.2</v>
      </c>
    </row>
    <row r="126" spans="1:8">
      <c r="A126" s="97">
        <v>875</v>
      </c>
      <c r="B126" s="38" t="s">
        <v>676</v>
      </c>
      <c r="C126" s="333">
        <v>42840</v>
      </c>
      <c r="D126" s="333">
        <v>9490</v>
      </c>
      <c r="E126" s="333">
        <v>7740</v>
      </c>
      <c r="F126" s="628">
        <f t="shared" si="6"/>
        <v>45838.8</v>
      </c>
      <c r="G126" s="623">
        <f t="shared" si="7"/>
        <v>10533.900000000001</v>
      </c>
      <c r="H126" s="624">
        <f t="shared" si="5"/>
        <v>9210.6</v>
      </c>
    </row>
    <row r="127" spans="1:8">
      <c r="A127" s="97">
        <v>8773</v>
      </c>
      <c r="B127" s="38" t="s">
        <v>677</v>
      </c>
      <c r="C127" s="333">
        <v>23670</v>
      </c>
      <c r="D127" s="333">
        <v>4740</v>
      </c>
      <c r="E127" s="333">
        <v>3880</v>
      </c>
      <c r="F127" s="628">
        <f t="shared" si="6"/>
        <v>25326.9</v>
      </c>
      <c r="G127" s="623">
        <f t="shared" si="7"/>
        <v>5261.4000000000005</v>
      </c>
      <c r="H127" s="624">
        <f t="shared" si="5"/>
        <v>4617.2</v>
      </c>
    </row>
    <row r="128" spans="1:8">
      <c r="A128" s="97">
        <v>8774</v>
      </c>
      <c r="B128" s="38" t="s">
        <v>678</v>
      </c>
      <c r="C128" s="333">
        <v>47350</v>
      </c>
      <c r="D128" s="333">
        <v>9490</v>
      </c>
      <c r="E128" s="333">
        <v>7740</v>
      </c>
      <c r="F128" s="628">
        <f t="shared" si="6"/>
        <v>50664.5</v>
      </c>
      <c r="G128" s="623">
        <f t="shared" si="7"/>
        <v>10533.900000000001</v>
      </c>
      <c r="H128" s="624">
        <f t="shared" si="5"/>
        <v>9210.6</v>
      </c>
    </row>
    <row r="129" spans="1:8">
      <c r="A129" s="97">
        <v>8759</v>
      </c>
      <c r="B129" s="38" t="s">
        <v>679</v>
      </c>
      <c r="C129" s="333">
        <v>26540</v>
      </c>
      <c r="D129" s="333">
        <v>4740</v>
      </c>
      <c r="E129" s="333">
        <v>3880</v>
      </c>
      <c r="F129" s="628">
        <f t="shared" si="6"/>
        <v>28397.800000000003</v>
      </c>
      <c r="G129" s="623">
        <f t="shared" si="7"/>
        <v>5261.4000000000005</v>
      </c>
      <c r="H129" s="624">
        <f t="shared" si="5"/>
        <v>4617.2</v>
      </c>
    </row>
    <row r="130" spans="1:8">
      <c r="A130" s="97">
        <v>8760</v>
      </c>
      <c r="B130" s="38" t="s">
        <v>680</v>
      </c>
      <c r="C130" s="333">
        <v>53090</v>
      </c>
      <c r="D130" s="333">
        <v>9490</v>
      </c>
      <c r="E130" s="333">
        <v>7740</v>
      </c>
      <c r="F130" s="628">
        <f t="shared" si="6"/>
        <v>56806.3</v>
      </c>
      <c r="G130" s="623">
        <f t="shared" si="7"/>
        <v>10533.900000000001</v>
      </c>
      <c r="H130" s="624">
        <f t="shared" si="5"/>
        <v>9210.6</v>
      </c>
    </row>
    <row r="131" spans="1:8">
      <c r="A131" s="97">
        <v>8864</v>
      </c>
      <c r="B131" s="38" t="s">
        <v>681</v>
      </c>
      <c r="C131" s="333">
        <v>18370</v>
      </c>
      <c r="D131" s="333">
        <v>4740</v>
      </c>
      <c r="E131" s="333">
        <v>3880</v>
      </c>
      <c r="F131" s="628">
        <f t="shared" si="6"/>
        <v>19655.900000000001</v>
      </c>
      <c r="G131" s="623">
        <f t="shared" si="7"/>
        <v>5261.4000000000005</v>
      </c>
      <c r="H131" s="624">
        <f t="shared" si="5"/>
        <v>4617.2</v>
      </c>
    </row>
    <row r="132" spans="1:8">
      <c r="A132" s="97">
        <v>864</v>
      </c>
      <c r="B132" s="38" t="s">
        <v>682</v>
      </c>
      <c r="C132" s="333">
        <v>36740</v>
      </c>
      <c r="D132" s="333">
        <v>9490</v>
      </c>
      <c r="E132" s="333">
        <v>7740</v>
      </c>
      <c r="F132" s="628">
        <f t="shared" si="6"/>
        <v>39311.800000000003</v>
      </c>
      <c r="G132" s="623">
        <f t="shared" si="7"/>
        <v>10533.900000000001</v>
      </c>
      <c r="H132" s="624">
        <f t="shared" ref="H132:H157" si="8">E132*1.19</f>
        <v>9210.6</v>
      </c>
    </row>
    <row r="133" spans="1:8">
      <c r="A133" s="97">
        <v>8592</v>
      </c>
      <c r="B133" s="38" t="s">
        <v>683</v>
      </c>
      <c r="C133" s="333">
        <v>26540</v>
      </c>
      <c r="D133" s="333">
        <v>4740</v>
      </c>
      <c r="E133" s="333">
        <v>3880</v>
      </c>
      <c r="F133" s="628">
        <f t="shared" si="6"/>
        <v>28397.800000000003</v>
      </c>
      <c r="G133" s="623">
        <f t="shared" si="7"/>
        <v>5261.4000000000005</v>
      </c>
      <c r="H133" s="624">
        <f t="shared" si="8"/>
        <v>4617.2</v>
      </c>
    </row>
    <row r="134" spans="1:8">
      <c r="A134" s="97">
        <v>714</v>
      </c>
      <c r="B134" s="38" t="s">
        <v>684</v>
      </c>
      <c r="C134" s="333">
        <v>53090</v>
      </c>
      <c r="D134" s="333">
        <v>9490</v>
      </c>
      <c r="E134" s="333">
        <v>7740</v>
      </c>
      <c r="F134" s="628">
        <f t="shared" si="6"/>
        <v>56806.3</v>
      </c>
      <c r="G134" s="623">
        <f t="shared" si="7"/>
        <v>10533.900000000001</v>
      </c>
      <c r="H134" s="624">
        <f t="shared" si="8"/>
        <v>9210.6</v>
      </c>
    </row>
    <row r="135" spans="1:8">
      <c r="A135" s="97">
        <v>8863</v>
      </c>
      <c r="B135" s="38" t="s">
        <v>685</v>
      </c>
      <c r="C135" s="333">
        <v>23670</v>
      </c>
      <c r="D135" s="333">
        <v>4740</v>
      </c>
      <c r="E135" s="333">
        <v>3880</v>
      </c>
      <c r="F135" s="628">
        <f t="shared" si="6"/>
        <v>25326.9</v>
      </c>
      <c r="G135" s="623">
        <f t="shared" si="7"/>
        <v>5261.4000000000005</v>
      </c>
      <c r="H135" s="624">
        <f t="shared" si="8"/>
        <v>4617.2</v>
      </c>
    </row>
    <row r="136" spans="1:8">
      <c r="A136" s="97">
        <v>863</v>
      </c>
      <c r="B136" s="38" t="s">
        <v>686</v>
      </c>
      <c r="C136" s="333">
        <v>47350</v>
      </c>
      <c r="D136" s="333">
        <v>9490</v>
      </c>
      <c r="E136" s="333">
        <v>7740</v>
      </c>
      <c r="F136" s="628">
        <f t="shared" si="6"/>
        <v>50664.5</v>
      </c>
      <c r="G136" s="623">
        <f t="shared" si="7"/>
        <v>10533.900000000001</v>
      </c>
      <c r="H136" s="624">
        <f t="shared" si="8"/>
        <v>9210.6</v>
      </c>
    </row>
    <row r="137" spans="1:8">
      <c r="A137" s="97">
        <v>8881</v>
      </c>
      <c r="B137" s="38" t="s">
        <v>687</v>
      </c>
      <c r="C137" s="333">
        <v>23670</v>
      </c>
      <c r="D137" s="333">
        <v>4740</v>
      </c>
      <c r="E137" s="333">
        <v>3880</v>
      </c>
      <c r="F137" s="628">
        <f t="shared" si="6"/>
        <v>25326.9</v>
      </c>
      <c r="G137" s="623">
        <f t="shared" si="7"/>
        <v>5261.4000000000005</v>
      </c>
      <c r="H137" s="624">
        <f t="shared" si="8"/>
        <v>4617.2</v>
      </c>
    </row>
    <row r="138" spans="1:8">
      <c r="A138" s="97">
        <v>881</v>
      </c>
      <c r="B138" s="38" t="s">
        <v>688</v>
      </c>
      <c r="C138" s="333">
        <v>47350</v>
      </c>
      <c r="D138" s="333">
        <v>9490</v>
      </c>
      <c r="E138" s="333">
        <v>7740</v>
      </c>
      <c r="F138" s="628">
        <f t="shared" si="6"/>
        <v>50664.5</v>
      </c>
      <c r="G138" s="623">
        <f t="shared" si="7"/>
        <v>10533.900000000001</v>
      </c>
      <c r="H138" s="624">
        <f t="shared" si="8"/>
        <v>9210.6</v>
      </c>
    </row>
    <row r="139" spans="1:8">
      <c r="A139" s="97">
        <v>8765</v>
      </c>
      <c r="B139" s="38" t="s">
        <v>689</v>
      </c>
      <c r="C139" s="333">
        <v>21420</v>
      </c>
      <c r="D139" s="333">
        <v>4740</v>
      </c>
      <c r="E139" s="333">
        <v>3880</v>
      </c>
      <c r="F139" s="628">
        <f t="shared" si="6"/>
        <v>22919.4</v>
      </c>
      <c r="G139" s="623">
        <f t="shared" si="7"/>
        <v>5261.4000000000005</v>
      </c>
      <c r="H139" s="624">
        <f t="shared" si="8"/>
        <v>4617.2</v>
      </c>
    </row>
    <row r="140" spans="1:8">
      <c r="A140" s="97">
        <v>8766</v>
      </c>
      <c r="B140" s="38" t="s">
        <v>690</v>
      </c>
      <c r="C140" s="333">
        <v>42840</v>
      </c>
      <c r="D140" s="333">
        <v>9490</v>
      </c>
      <c r="E140" s="333">
        <v>7740</v>
      </c>
      <c r="F140" s="628">
        <f t="shared" si="6"/>
        <v>45838.8</v>
      </c>
      <c r="G140" s="623">
        <f t="shared" si="7"/>
        <v>10533.900000000001</v>
      </c>
      <c r="H140" s="624">
        <f t="shared" si="8"/>
        <v>9210.6</v>
      </c>
    </row>
    <row r="141" spans="1:8">
      <c r="A141" s="97">
        <v>8713</v>
      </c>
      <c r="B141" s="38" t="s">
        <v>691</v>
      </c>
      <c r="C141" s="333">
        <v>23670</v>
      </c>
      <c r="D141" s="333">
        <v>4740</v>
      </c>
      <c r="E141" s="333">
        <v>3880</v>
      </c>
      <c r="F141" s="628">
        <f t="shared" si="6"/>
        <v>25326.9</v>
      </c>
      <c r="G141" s="623">
        <f t="shared" si="7"/>
        <v>5261.4000000000005</v>
      </c>
      <c r="H141" s="624">
        <f t="shared" si="8"/>
        <v>4617.2</v>
      </c>
    </row>
    <row r="142" spans="1:8">
      <c r="A142" s="97">
        <v>8714</v>
      </c>
      <c r="B142" s="38" t="s">
        <v>692</v>
      </c>
      <c r="C142" s="333">
        <v>47350</v>
      </c>
      <c r="D142" s="333">
        <v>9490</v>
      </c>
      <c r="E142" s="333">
        <v>7740</v>
      </c>
      <c r="F142" s="628">
        <f t="shared" ref="F142:F156" si="9">C142*1.07</f>
        <v>50664.5</v>
      </c>
      <c r="G142" s="623">
        <f t="shared" ref="G142:G157" si="10">D142*1.11</f>
        <v>10533.900000000001</v>
      </c>
      <c r="H142" s="624">
        <f t="shared" si="8"/>
        <v>9210.6</v>
      </c>
    </row>
    <row r="143" spans="1:8">
      <c r="A143" s="97">
        <v>8771</v>
      </c>
      <c r="B143" s="38" t="s">
        <v>693</v>
      </c>
      <c r="C143" s="333">
        <v>21420</v>
      </c>
      <c r="D143" s="333">
        <v>4740</v>
      </c>
      <c r="E143" s="333">
        <v>3880</v>
      </c>
      <c r="F143" s="628">
        <f t="shared" si="9"/>
        <v>22919.4</v>
      </c>
      <c r="G143" s="623">
        <f t="shared" si="10"/>
        <v>5261.4000000000005</v>
      </c>
      <c r="H143" s="624">
        <f t="shared" si="8"/>
        <v>4617.2</v>
      </c>
    </row>
    <row r="144" spans="1:8">
      <c r="A144" s="97">
        <v>8772</v>
      </c>
      <c r="B144" s="38" t="s">
        <v>694</v>
      </c>
      <c r="C144" s="333">
        <v>42840</v>
      </c>
      <c r="D144" s="333">
        <v>9490</v>
      </c>
      <c r="E144" s="333">
        <v>7740</v>
      </c>
      <c r="F144" s="628">
        <f t="shared" si="9"/>
        <v>45838.8</v>
      </c>
      <c r="G144" s="623">
        <f t="shared" si="10"/>
        <v>10533.900000000001</v>
      </c>
      <c r="H144" s="624">
        <f t="shared" si="8"/>
        <v>9210.6</v>
      </c>
    </row>
    <row r="145" spans="1:8">
      <c r="A145" s="97">
        <v>8878</v>
      </c>
      <c r="B145" s="38" t="s">
        <v>695</v>
      </c>
      <c r="C145" s="333">
        <v>23670</v>
      </c>
      <c r="D145" s="333">
        <v>4740</v>
      </c>
      <c r="E145" s="333">
        <v>3880</v>
      </c>
      <c r="F145" s="628">
        <f t="shared" si="9"/>
        <v>25326.9</v>
      </c>
      <c r="G145" s="623">
        <f t="shared" si="10"/>
        <v>5261.4000000000005</v>
      </c>
      <c r="H145" s="624">
        <f t="shared" si="8"/>
        <v>4617.2</v>
      </c>
    </row>
    <row r="146" spans="1:8">
      <c r="A146" s="97">
        <v>878</v>
      </c>
      <c r="B146" s="38" t="s">
        <v>696</v>
      </c>
      <c r="C146" s="333">
        <v>47350</v>
      </c>
      <c r="D146" s="333">
        <v>9490</v>
      </c>
      <c r="E146" s="333">
        <v>7740</v>
      </c>
      <c r="F146" s="628">
        <f t="shared" si="9"/>
        <v>50664.5</v>
      </c>
      <c r="G146" s="623">
        <f t="shared" si="10"/>
        <v>10533.900000000001</v>
      </c>
      <c r="H146" s="624">
        <f t="shared" si="8"/>
        <v>9210.6</v>
      </c>
    </row>
    <row r="147" spans="1:8">
      <c r="A147" s="97">
        <v>8769</v>
      </c>
      <c r="B147" s="38" t="s">
        <v>697</v>
      </c>
      <c r="C147" s="333">
        <v>21420</v>
      </c>
      <c r="D147" s="333">
        <v>4740</v>
      </c>
      <c r="E147" s="333">
        <v>3880</v>
      </c>
      <c r="F147" s="628">
        <f t="shared" si="9"/>
        <v>22919.4</v>
      </c>
      <c r="G147" s="623">
        <f t="shared" si="10"/>
        <v>5261.4000000000005</v>
      </c>
      <c r="H147" s="624">
        <f t="shared" si="8"/>
        <v>4617.2</v>
      </c>
    </row>
    <row r="148" spans="1:8">
      <c r="A148" s="97">
        <v>8770</v>
      </c>
      <c r="B148" s="38" t="s">
        <v>698</v>
      </c>
      <c r="C148" s="333">
        <v>42840</v>
      </c>
      <c r="D148" s="333">
        <v>9490</v>
      </c>
      <c r="E148" s="333">
        <v>7740</v>
      </c>
      <c r="F148" s="628">
        <f t="shared" si="9"/>
        <v>45838.8</v>
      </c>
      <c r="G148" s="623">
        <f t="shared" si="10"/>
        <v>10533.900000000001</v>
      </c>
      <c r="H148" s="624">
        <f t="shared" si="8"/>
        <v>9210.6</v>
      </c>
    </row>
    <row r="149" spans="1:8">
      <c r="A149" s="97">
        <v>8775</v>
      </c>
      <c r="B149" s="38" t="s">
        <v>699</v>
      </c>
      <c r="C149" s="333">
        <v>21420</v>
      </c>
      <c r="D149" s="333">
        <v>4740</v>
      </c>
      <c r="E149" s="333">
        <v>3880</v>
      </c>
      <c r="F149" s="628">
        <f t="shared" si="9"/>
        <v>22919.4</v>
      </c>
      <c r="G149" s="623">
        <f t="shared" si="10"/>
        <v>5261.4000000000005</v>
      </c>
      <c r="H149" s="624">
        <f t="shared" si="8"/>
        <v>4617.2</v>
      </c>
    </row>
    <row r="150" spans="1:8">
      <c r="A150" s="97">
        <v>8776</v>
      </c>
      <c r="B150" s="38" t="s">
        <v>700</v>
      </c>
      <c r="C150" s="333">
        <v>42840</v>
      </c>
      <c r="D150" s="333">
        <v>9490</v>
      </c>
      <c r="E150" s="333">
        <v>7740</v>
      </c>
      <c r="F150" s="628">
        <f t="shared" si="9"/>
        <v>45838.8</v>
      </c>
      <c r="G150" s="623">
        <f t="shared" si="10"/>
        <v>10533.900000000001</v>
      </c>
      <c r="H150" s="624">
        <f t="shared" si="8"/>
        <v>9210.6</v>
      </c>
    </row>
    <row r="151" spans="1:8">
      <c r="A151" s="97">
        <v>898</v>
      </c>
      <c r="B151" s="38" t="s">
        <v>701</v>
      </c>
      <c r="C151" s="333">
        <v>21420</v>
      </c>
      <c r="D151" s="333">
        <v>4740</v>
      </c>
      <c r="E151" s="333">
        <v>3880</v>
      </c>
      <c r="F151" s="628">
        <f t="shared" si="9"/>
        <v>22919.4</v>
      </c>
      <c r="G151" s="623">
        <f t="shared" si="10"/>
        <v>5261.4000000000005</v>
      </c>
      <c r="H151" s="624">
        <f t="shared" si="8"/>
        <v>4617.2</v>
      </c>
    </row>
    <row r="152" spans="1:8">
      <c r="A152" s="97">
        <v>816</v>
      </c>
      <c r="B152" s="38" t="s">
        <v>702</v>
      </c>
      <c r="C152" s="333">
        <v>42840</v>
      </c>
      <c r="D152" s="333">
        <v>9490</v>
      </c>
      <c r="E152" s="333">
        <v>7740</v>
      </c>
      <c r="F152" s="628">
        <f t="shared" si="9"/>
        <v>45838.8</v>
      </c>
      <c r="G152" s="623">
        <f t="shared" si="10"/>
        <v>10533.900000000001</v>
      </c>
      <c r="H152" s="624">
        <f t="shared" si="8"/>
        <v>9210.6</v>
      </c>
    </row>
    <row r="153" spans="1:8">
      <c r="A153" s="97">
        <v>905</v>
      </c>
      <c r="B153" s="38" t="s">
        <v>703</v>
      </c>
      <c r="C153" s="333">
        <v>21420</v>
      </c>
      <c r="D153" s="333">
        <v>4740</v>
      </c>
      <c r="E153" s="333">
        <v>3880</v>
      </c>
      <c r="F153" s="628">
        <f t="shared" si="9"/>
        <v>22919.4</v>
      </c>
      <c r="G153" s="623">
        <f t="shared" si="10"/>
        <v>5261.4000000000005</v>
      </c>
      <c r="H153" s="624">
        <f t="shared" si="8"/>
        <v>4617.2</v>
      </c>
    </row>
    <row r="154" spans="1:8">
      <c r="A154" s="97">
        <v>904</v>
      </c>
      <c r="B154" s="38" t="s">
        <v>704</v>
      </c>
      <c r="C154" s="333">
        <v>42840</v>
      </c>
      <c r="D154" s="333">
        <v>9490</v>
      </c>
      <c r="E154" s="333">
        <v>7740</v>
      </c>
      <c r="F154" s="628">
        <f t="shared" si="9"/>
        <v>45838.8</v>
      </c>
      <c r="G154" s="623">
        <f t="shared" si="10"/>
        <v>10533.900000000001</v>
      </c>
      <c r="H154" s="624">
        <f t="shared" si="8"/>
        <v>9210.6</v>
      </c>
    </row>
    <row r="155" spans="1:8">
      <c r="A155" s="97">
        <v>8867</v>
      </c>
      <c r="B155" s="38" t="s">
        <v>705</v>
      </c>
      <c r="C155" s="333">
        <v>21420</v>
      </c>
      <c r="D155" s="333">
        <v>4740</v>
      </c>
      <c r="E155" s="333">
        <v>3880</v>
      </c>
      <c r="F155" s="628">
        <f t="shared" si="9"/>
        <v>22919.4</v>
      </c>
      <c r="G155" s="623">
        <f t="shared" si="10"/>
        <v>5261.4000000000005</v>
      </c>
      <c r="H155" s="624">
        <f t="shared" si="8"/>
        <v>4617.2</v>
      </c>
    </row>
    <row r="156" spans="1:8">
      <c r="A156" s="97">
        <v>867</v>
      </c>
      <c r="B156" s="38" t="s">
        <v>706</v>
      </c>
      <c r="C156" s="333">
        <v>42840</v>
      </c>
      <c r="D156" s="333">
        <v>9490</v>
      </c>
      <c r="E156" s="333">
        <v>7740</v>
      </c>
      <c r="F156" s="628">
        <f t="shared" si="9"/>
        <v>45838.8</v>
      </c>
      <c r="G156" s="623">
        <f t="shared" si="10"/>
        <v>10533.900000000001</v>
      </c>
      <c r="H156" s="624">
        <f t="shared" si="8"/>
        <v>9210.6</v>
      </c>
    </row>
    <row r="157" spans="1:8">
      <c r="A157" s="97">
        <v>899</v>
      </c>
      <c r="B157" s="38" t="s">
        <v>559</v>
      </c>
      <c r="C157" s="623">
        <v>0</v>
      </c>
      <c r="D157" s="333">
        <v>9490</v>
      </c>
      <c r="E157" s="333">
        <v>7740</v>
      </c>
      <c r="F157" s="629">
        <v>0</v>
      </c>
      <c r="G157" s="623">
        <f t="shared" si="10"/>
        <v>10533.900000000001</v>
      </c>
      <c r="H157" s="624">
        <f t="shared" si="8"/>
        <v>9210.6</v>
      </c>
    </row>
    <row r="158" spans="1:8" ht="13.5" thickBot="1">
      <c r="A158" s="625"/>
      <c r="B158" s="26"/>
      <c r="C158" s="626"/>
      <c r="D158" s="626"/>
      <c r="E158" s="626"/>
      <c r="F158" s="626"/>
      <c r="G158" s="626"/>
      <c r="H158" s="627"/>
    </row>
    <row r="159" spans="1:8">
      <c r="A159" s="316"/>
      <c r="B159" s="37"/>
      <c r="C159" s="317"/>
      <c r="D159" s="317"/>
      <c r="E159" s="317"/>
      <c r="F159" s="317"/>
      <c r="G159" s="317"/>
      <c r="H159" s="317"/>
    </row>
    <row r="160" spans="1:8">
      <c r="A160" s="316"/>
      <c r="B160" s="37"/>
      <c r="C160" s="317"/>
      <c r="D160" s="317"/>
      <c r="E160" s="317"/>
      <c r="F160" s="317"/>
      <c r="G160" s="317"/>
      <c r="H160" s="317"/>
    </row>
    <row r="161" spans="1:8">
      <c r="A161" s="316"/>
      <c r="B161" s="37"/>
      <c r="C161" s="317"/>
      <c r="D161" s="317"/>
      <c r="E161" s="317"/>
      <c r="F161" s="317"/>
      <c r="G161" s="317"/>
      <c r="H161" s="317"/>
    </row>
    <row r="162" spans="1:8">
      <c r="A162" s="316"/>
      <c r="B162" s="37"/>
      <c r="C162" s="317"/>
      <c r="D162" s="317"/>
      <c r="E162" s="317"/>
      <c r="F162" s="317"/>
      <c r="G162" s="317"/>
      <c r="H162" s="317"/>
    </row>
    <row r="163" spans="1:8">
      <c r="A163" s="316"/>
      <c r="B163" s="37"/>
      <c r="C163" s="317"/>
      <c r="D163" s="317"/>
      <c r="E163" s="317"/>
      <c r="F163" s="317"/>
      <c r="G163" s="317"/>
      <c r="H163" s="317"/>
    </row>
    <row r="164" spans="1:8">
      <c r="A164" s="316"/>
      <c r="B164" s="37"/>
      <c r="C164" s="317"/>
      <c r="D164" s="317"/>
      <c r="E164" s="317"/>
      <c r="F164" s="317"/>
      <c r="G164" s="317"/>
      <c r="H164" s="317"/>
    </row>
    <row r="165" spans="1:8">
      <c r="A165" s="316"/>
      <c r="B165" s="37"/>
      <c r="C165" s="317"/>
      <c r="D165" s="317"/>
      <c r="E165" s="317"/>
      <c r="F165" s="317"/>
      <c r="G165" s="317"/>
      <c r="H165" s="317"/>
    </row>
    <row r="166" spans="1:8">
      <c r="A166" s="316"/>
      <c r="B166" s="37"/>
      <c r="C166" s="317"/>
      <c r="D166" s="317"/>
      <c r="E166" s="317"/>
      <c r="F166" s="317"/>
      <c r="G166" s="317"/>
      <c r="H166" s="317"/>
    </row>
    <row r="167" spans="1:8">
      <c r="A167" s="316"/>
      <c r="B167" s="37"/>
      <c r="C167" s="317"/>
      <c r="D167" s="317"/>
      <c r="E167" s="317"/>
      <c r="F167" s="317"/>
      <c r="G167" s="317"/>
      <c r="H167" s="317"/>
    </row>
    <row r="168" spans="1:8">
      <c r="A168" s="316"/>
      <c r="B168" s="37"/>
      <c r="C168" s="317"/>
      <c r="D168" s="317"/>
      <c r="E168" s="317"/>
      <c r="F168" s="317"/>
      <c r="G168" s="317"/>
      <c r="H168" s="317"/>
    </row>
    <row r="169" spans="1:8">
      <c r="A169" s="316"/>
      <c r="B169" s="37"/>
      <c r="C169" s="317"/>
      <c r="D169" s="317"/>
      <c r="E169" s="317"/>
      <c r="F169" s="317"/>
      <c r="G169" s="317"/>
      <c r="H169" s="317"/>
    </row>
    <row r="170" spans="1:8">
      <c r="A170" s="316"/>
      <c r="B170" s="37"/>
      <c r="C170" s="317"/>
      <c r="D170" s="317"/>
      <c r="E170" s="317"/>
      <c r="F170" s="317"/>
      <c r="G170" s="317"/>
      <c r="H170" s="317"/>
    </row>
    <row r="171" spans="1:8">
      <c r="A171" s="316"/>
      <c r="B171" s="37"/>
      <c r="C171" s="317"/>
      <c r="D171" s="317"/>
      <c r="E171" s="317"/>
      <c r="F171" s="317"/>
      <c r="G171" s="317"/>
      <c r="H171" s="317"/>
    </row>
    <row r="172" spans="1:8">
      <c r="A172" s="316"/>
      <c r="B172" s="37"/>
      <c r="C172" s="317"/>
      <c r="D172" s="317"/>
      <c r="E172" s="317"/>
      <c r="F172" s="317"/>
      <c r="G172" s="317"/>
      <c r="H172" s="317"/>
    </row>
    <row r="173" spans="1:8">
      <c r="A173" s="316"/>
      <c r="B173" s="37"/>
      <c r="C173" s="317"/>
      <c r="D173" s="317"/>
      <c r="E173" s="317"/>
      <c r="F173" s="317"/>
      <c r="G173" s="317"/>
      <c r="H173" s="317"/>
    </row>
    <row r="174" spans="1:8">
      <c r="A174" s="316"/>
      <c r="B174" s="37"/>
      <c r="C174" s="317"/>
      <c r="D174" s="317"/>
      <c r="E174" s="317"/>
      <c r="F174" s="317"/>
      <c r="G174" s="317"/>
      <c r="H174" s="317"/>
    </row>
    <row r="175" spans="1:8">
      <c r="A175" s="316"/>
      <c r="B175" s="37"/>
      <c r="C175" s="317"/>
      <c r="D175" s="317"/>
      <c r="E175" s="317"/>
      <c r="F175" s="317"/>
      <c r="G175" s="317"/>
      <c r="H175" s="317"/>
    </row>
    <row r="176" spans="1:8">
      <c r="A176" s="316"/>
      <c r="B176" s="37"/>
      <c r="C176" s="317"/>
      <c r="D176" s="317"/>
      <c r="E176" s="317"/>
      <c r="F176" s="317"/>
      <c r="G176" s="317"/>
      <c r="H176" s="317"/>
    </row>
    <row r="177" spans="1:8">
      <c r="A177" s="316"/>
      <c r="B177" s="37"/>
      <c r="C177" s="317"/>
      <c r="D177" s="317"/>
      <c r="E177" s="317"/>
      <c r="F177" s="317"/>
      <c r="G177" s="317"/>
      <c r="H177" s="317"/>
    </row>
    <row r="178" spans="1:8">
      <c r="A178" s="316"/>
      <c r="B178" s="37"/>
      <c r="C178" s="317"/>
      <c r="D178" s="317"/>
      <c r="E178" s="317"/>
      <c r="F178" s="317"/>
      <c r="G178" s="317"/>
      <c r="H178" s="317"/>
    </row>
    <row r="179" spans="1:8">
      <c r="A179" s="316"/>
      <c r="B179" s="37"/>
      <c r="C179" s="317"/>
      <c r="D179" s="317"/>
      <c r="E179" s="317"/>
      <c r="F179" s="317"/>
      <c r="G179" s="317"/>
      <c r="H179" s="317"/>
    </row>
    <row r="180" spans="1:8">
      <c r="A180" s="316"/>
      <c r="B180" s="37"/>
      <c r="C180" s="317"/>
      <c r="D180" s="317"/>
      <c r="E180" s="317"/>
      <c r="F180" s="317"/>
      <c r="G180" s="317"/>
      <c r="H180" s="317"/>
    </row>
    <row r="181" spans="1:8">
      <c r="A181" s="316"/>
      <c r="B181" s="37"/>
      <c r="C181" s="317"/>
      <c r="D181" s="317"/>
      <c r="E181" s="317"/>
      <c r="F181" s="317"/>
      <c r="G181" s="317"/>
      <c r="H181" s="317"/>
    </row>
    <row r="182" spans="1:8">
      <c r="A182" s="316"/>
      <c r="B182" s="37"/>
      <c r="C182" s="317"/>
      <c r="D182" s="317"/>
      <c r="E182" s="317"/>
      <c r="F182" s="317"/>
      <c r="G182" s="317"/>
      <c r="H182" s="317"/>
    </row>
    <row r="183" spans="1:8">
      <c r="A183" s="316"/>
      <c r="B183" s="37"/>
      <c r="C183" s="317"/>
      <c r="D183" s="317"/>
      <c r="E183" s="317"/>
      <c r="F183" s="317"/>
      <c r="G183" s="317"/>
      <c r="H183" s="317"/>
    </row>
    <row r="184" spans="1:8">
      <c r="A184" s="316"/>
      <c r="B184" s="37"/>
      <c r="C184" s="317"/>
      <c r="D184" s="317"/>
      <c r="E184" s="317"/>
      <c r="F184" s="317"/>
      <c r="G184" s="317"/>
      <c r="H184" s="317"/>
    </row>
    <row r="185" spans="1:8">
      <c r="A185" s="316"/>
      <c r="B185" s="37"/>
      <c r="C185" s="317"/>
      <c r="D185" s="317"/>
      <c r="E185" s="317"/>
      <c r="F185" s="317"/>
      <c r="G185" s="317"/>
      <c r="H185" s="317"/>
    </row>
    <row r="186" spans="1:8">
      <c r="A186" s="316"/>
      <c r="B186" s="37"/>
      <c r="C186" s="317"/>
      <c r="D186" s="317"/>
      <c r="E186" s="317"/>
      <c r="F186" s="317"/>
      <c r="G186" s="317"/>
      <c r="H186" s="317"/>
    </row>
    <row r="187" spans="1:8">
      <c r="A187" s="316"/>
      <c r="B187" s="37"/>
      <c r="C187" s="317"/>
      <c r="D187" s="317"/>
      <c r="E187" s="317"/>
      <c r="F187" s="317"/>
      <c r="G187" s="317"/>
      <c r="H187" s="317"/>
    </row>
    <row r="188" spans="1:8">
      <c r="A188" s="316"/>
      <c r="B188" s="37"/>
      <c r="C188" s="317"/>
      <c r="D188" s="317"/>
      <c r="E188" s="317"/>
      <c r="F188" s="317"/>
      <c r="G188" s="317"/>
      <c r="H188" s="317"/>
    </row>
    <row r="189" spans="1:8">
      <c r="A189" s="316"/>
      <c r="B189" s="37"/>
      <c r="C189" s="317"/>
      <c r="D189" s="317"/>
      <c r="E189" s="317"/>
      <c r="F189" s="317"/>
      <c r="G189" s="317"/>
      <c r="H189" s="317"/>
    </row>
    <row r="190" spans="1:8">
      <c r="A190" s="316"/>
      <c r="B190" s="37"/>
      <c r="C190" s="317"/>
      <c r="D190" s="317"/>
      <c r="E190" s="317"/>
      <c r="F190" s="317"/>
      <c r="G190" s="317"/>
      <c r="H190" s="317"/>
    </row>
    <row r="191" spans="1:8">
      <c r="A191" s="316"/>
      <c r="B191" s="37"/>
      <c r="C191" s="317"/>
      <c r="D191" s="317"/>
      <c r="E191" s="317"/>
      <c r="F191" s="317"/>
      <c r="G191" s="317"/>
      <c r="H191" s="317"/>
    </row>
    <row r="192" spans="1:8">
      <c r="A192" s="316"/>
      <c r="B192" s="37"/>
      <c r="C192" s="317"/>
      <c r="D192" s="317"/>
      <c r="E192" s="317"/>
      <c r="F192" s="317"/>
      <c r="G192" s="317"/>
      <c r="H192" s="317"/>
    </row>
    <row r="193" spans="1:8">
      <c r="A193" s="316"/>
      <c r="B193" s="37"/>
      <c r="C193" s="317"/>
      <c r="D193" s="317"/>
      <c r="E193" s="317"/>
      <c r="F193" s="317"/>
      <c r="G193" s="317"/>
      <c r="H193" s="317"/>
    </row>
    <row r="194" spans="1:8">
      <c r="A194" s="316"/>
      <c r="B194" s="37"/>
      <c r="C194" s="317"/>
      <c r="D194" s="317"/>
      <c r="E194" s="317"/>
      <c r="F194" s="317"/>
      <c r="G194" s="317"/>
      <c r="H194" s="317"/>
    </row>
    <row r="195" spans="1:8">
      <c r="A195" s="316"/>
      <c r="B195" s="37"/>
      <c r="C195" s="317"/>
      <c r="D195" s="317"/>
      <c r="E195" s="317"/>
      <c r="F195" s="317"/>
      <c r="G195" s="317"/>
      <c r="H195" s="317"/>
    </row>
    <row r="196" spans="1:8">
      <c r="A196" s="316"/>
      <c r="B196" s="37"/>
      <c r="C196" s="317"/>
      <c r="D196" s="317"/>
      <c r="E196" s="317"/>
      <c r="F196" s="317"/>
      <c r="G196" s="317"/>
      <c r="H196" s="317"/>
    </row>
    <row r="197" spans="1:8">
      <c r="A197" s="316"/>
      <c r="B197" s="37"/>
      <c r="C197" s="317"/>
      <c r="D197" s="317"/>
      <c r="E197" s="317"/>
      <c r="F197" s="317"/>
      <c r="G197" s="317"/>
      <c r="H197" s="317"/>
    </row>
    <row r="198" spans="1:8">
      <c r="A198" s="316"/>
      <c r="B198" s="37"/>
      <c r="C198" s="317"/>
      <c r="D198" s="317"/>
      <c r="E198" s="317"/>
      <c r="F198" s="317"/>
      <c r="G198" s="317"/>
      <c r="H198" s="317"/>
    </row>
    <row r="199" spans="1:8">
      <c r="A199" s="316"/>
      <c r="B199" s="37"/>
      <c r="C199" s="317"/>
      <c r="D199" s="317"/>
      <c r="E199" s="317"/>
      <c r="F199" s="317"/>
      <c r="G199" s="317"/>
      <c r="H199" s="317"/>
    </row>
    <row r="200" spans="1:8">
      <c r="A200" s="316"/>
      <c r="B200" s="37"/>
      <c r="C200" s="317"/>
      <c r="D200" s="317"/>
      <c r="E200" s="317"/>
      <c r="F200" s="317"/>
      <c r="G200" s="317"/>
      <c r="H200" s="317"/>
    </row>
    <row r="201" spans="1:8">
      <c r="A201" s="316"/>
      <c r="B201" s="37"/>
      <c r="C201" s="317"/>
      <c r="D201" s="317"/>
      <c r="E201" s="317"/>
      <c r="F201" s="317"/>
      <c r="G201" s="317"/>
      <c r="H201" s="317"/>
    </row>
    <row r="202" spans="1:8">
      <c r="A202" s="316"/>
      <c r="B202" s="37"/>
      <c r="C202" s="317"/>
      <c r="D202" s="317"/>
      <c r="E202" s="317"/>
      <c r="F202" s="317"/>
      <c r="G202" s="317"/>
      <c r="H202" s="317"/>
    </row>
    <row r="203" spans="1:8">
      <c r="A203" s="316"/>
      <c r="B203" s="37"/>
      <c r="C203" s="317"/>
      <c r="D203" s="317"/>
      <c r="E203" s="317"/>
      <c r="F203" s="317"/>
      <c r="G203" s="317"/>
      <c r="H203" s="317"/>
    </row>
    <row r="204" spans="1:8">
      <c r="A204" s="316"/>
      <c r="B204" s="37"/>
      <c r="C204" s="317"/>
      <c r="D204" s="317"/>
      <c r="E204" s="317"/>
      <c r="F204" s="317"/>
      <c r="G204" s="317"/>
      <c r="H204" s="317"/>
    </row>
    <row r="205" spans="1:8">
      <c r="A205" s="316"/>
      <c r="B205" s="37"/>
      <c r="C205" s="317"/>
      <c r="D205" s="317"/>
      <c r="E205" s="317"/>
      <c r="F205" s="317"/>
      <c r="G205" s="317"/>
      <c r="H205" s="317"/>
    </row>
    <row r="206" spans="1:8">
      <c r="A206" s="316"/>
      <c r="B206" s="37"/>
      <c r="C206" s="317"/>
      <c r="D206" s="317"/>
      <c r="E206" s="317"/>
      <c r="F206" s="317"/>
      <c r="G206" s="317"/>
      <c r="H206" s="317"/>
    </row>
    <row r="207" spans="1:8">
      <c r="A207" s="316"/>
      <c r="B207" s="37"/>
      <c r="C207" s="317"/>
      <c r="D207" s="317"/>
      <c r="E207" s="317"/>
      <c r="F207" s="257"/>
      <c r="G207" s="317"/>
      <c r="H207" s="317"/>
    </row>
  </sheetData>
  <customSheetViews>
    <customSheetView guid="{F165901F-2ED3-463B-B2D8-F03C10664774}">
      <selection sqref="A1:F1"/>
      <pageMargins left="0.45" right="0.19" top="0.28000000000000003" bottom="0.31" header="0.18" footer="0.23"/>
      <pageSetup paperSize="9" fitToWidth="2" orientation="landscape" r:id="rId1"/>
      <headerFooter alignWithMargins="0"/>
    </customSheetView>
    <customSheetView guid="{4815BE6A-DAE3-4DF6-B77E-1B568730B529}">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activeCell="F8" sqref="F8"/>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4" ht="21" thickBot="1">
      <c r="A1" s="956" t="s">
        <v>931</v>
      </c>
      <c r="B1" s="957"/>
      <c r="C1" s="957"/>
      <c r="D1" s="957"/>
      <c r="E1" s="957"/>
      <c r="F1" s="954" t="s">
        <v>80</v>
      </c>
      <c r="G1" s="954"/>
      <c r="H1" s="955"/>
    </row>
    <row r="2" spans="1:14" s="36" customFormat="1" ht="21" thickBot="1">
      <c r="A2" s="460"/>
      <c r="B2" s="460"/>
      <c r="C2" s="3"/>
      <c r="D2" s="370"/>
      <c r="E2" s="370"/>
      <c r="F2" s="370"/>
    </row>
    <row r="3" spans="1:14" ht="12.75" customHeight="1" thickBot="1">
      <c r="A3" s="943" t="s">
        <v>901</v>
      </c>
      <c r="B3" s="984"/>
      <c r="C3" s="984"/>
      <c r="D3" s="984"/>
      <c r="E3" s="984"/>
      <c r="F3" s="984"/>
      <c r="G3" s="984"/>
      <c r="H3" s="985"/>
    </row>
    <row r="4" spans="1:14">
      <c r="A4" s="99"/>
      <c r="B4" s="253"/>
      <c r="C4" s="253"/>
      <c r="D4" s="254"/>
      <c r="E4" s="254"/>
      <c r="F4" s="255"/>
      <c r="G4" s="253"/>
      <c r="H4" s="24"/>
    </row>
    <row r="5" spans="1:14">
      <c r="A5" s="618"/>
      <c r="B5" s="301" t="s">
        <v>42</v>
      </c>
      <c r="C5" s="986" t="s">
        <v>43</v>
      </c>
      <c r="D5" s="987"/>
      <c r="E5" s="988"/>
      <c r="F5" s="989" t="s">
        <v>44</v>
      </c>
      <c r="G5" s="990"/>
      <c r="H5" s="991"/>
    </row>
    <row r="6" spans="1:14" ht="26.1" customHeight="1">
      <c r="A6" s="619" t="s">
        <v>49</v>
      </c>
      <c r="B6" s="377" t="s">
        <v>265</v>
      </c>
      <c r="C6" s="338" t="s">
        <v>192</v>
      </c>
      <c r="D6" s="338" t="s">
        <v>194</v>
      </c>
      <c r="E6" s="631" t="s">
        <v>193</v>
      </c>
      <c r="F6" s="338" t="s">
        <v>192</v>
      </c>
      <c r="G6" s="338" t="s">
        <v>194</v>
      </c>
      <c r="H6" s="632" t="s">
        <v>193</v>
      </c>
    </row>
    <row r="7" spans="1:14">
      <c r="A7" s="621"/>
      <c r="B7" s="376"/>
      <c r="C7" s="302" t="s">
        <v>267</v>
      </c>
      <c r="D7" s="302" t="s">
        <v>267</v>
      </c>
      <c r="E7" s="312" t="s">
        <v>267</v>
      </c>
      <c r="F7" s="302" t="s">
        <v>267</v>
      </c>
      <c r="G7" s="302" t="s">
        <v>267</v>
      </c>
      <c r="H7" s="622" t="s">
        <v>268</v>
      </c>
    </row>
    <row r="8" spans="1:14">
      <c r="A8" s="633">
        <v>3481</v>
      </c>
      <c r="B8" s="378" t="s">
        <v>68</v>
      </c>
      <c r="C8" s="333">
        <v>90500</v>
      </c>
      <c r="D8" s="333">
        <v>23330</v>
      </c>
      <c r="E8" s="333">
        <v>11010</v>
      </c>
      <c r="F8" s="901">
        <f>C8*1.07</f>
        <v>96835</v>
      </c>
      <c r="G8" s="623">
        <f>D8*1.19</f>
        <v>27762.699999999997</v>
      </c>
      <c r="H8" s="624">
        <f>E8*1.11</f>
        <v>12221.1</v>
      </c>
      <c r="K8" s="373"/>
      <c r="L8" s="373"/>
    </row>
    <row r="9" spans="1:14" ht="13.5" thickBot="1">
      <c r="A9" s="634"/>
      <c r="B9" s="635"/>
      <c r="C9" s="26"/>
      <c r="D9" s="26"/>
      <c r="E9" s="635"/>
      <c r="F9" s="26"/>
      <c r="G9" s="26"/>
      <c r="H9" s="636"/>
    </row>
    <row r="14" spans="1:14">
      <c r="N14" s="335" t="s">
        <v>438</v>
      </c>
    </row>
  </sheetData>
  <customSheetViews>
    <customSheetView guid="{F165901F-2ED3-463B-B2D8-F03C10664774}">
      <selection sqref="A1:E1"/>
      <pageMargins left="0.44" right="0.26" top="0.37" bottom="0.41" header="0.24" footer="0.27"/>
      <pageSetup paperSize="9" fitToWidth="2" orientation="landscape" r:id="rId1"/>
      <headerFooter alignWithMargins="0"/>
    </customSheetView>
    <customSheetView guid="{4815BE6A-DAE3-4DF6-B77E-1B568730B529}">
      <selection activeCell="G9" sqref="G9"/>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12"/>
  <sheetViews>
    <sheetView zoomScaleNormal="100" workbookViewId="0">
      <selection activeCell="E22" sqref="E22"/>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7109375" customWidth="1"/>
    <col min="10" max="10" width="9.4257812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2" ht="21" thickBot="1">
      <c r="A1" s="956" t="s">
        <v>931</v>
      </c>
      <c r="B1" s="957"/>
      <c r="C1" s="957"/>
      <c r="D1" s="957"/>
      <c r="E1" s="957"/>
      <c r="F1" s="954" t="s">
        <v>80</v>
      </c>
      <c r="G1" s="954"/>
      <c r="H1" s="955"/>
      <c r="I1" s="1"/>
    </row>
    <row r="2" spans="1:12" ht="12.75" customHeight="1">
      <c r="A2" s="637"/>
      <c r="B2" s="253"/>
      <c r="C2" s="253"/>
      <c r="D2" s="253"/>
      <c r="E2" s="253"/>
      <c r="F2" s="253"/>
      <c r="G2" s="253"/>
      <c r="H2" s="253"/>
    </row>
    <row r="3" spans="1:12" s="448" customFormat="1" ht="12.75" customHeight="1" thickBot="1">
      <c r="A3" s="637"/>
      <c r="B3" s="638"/>
      <c r="C3" s="639"/>
      <c r="D3" s="640"/>
      <c r="E3" s="637"/>
      <c r="F3" s="254"/>
      <c r="G3" s="253"/>
      <c r="H3" s="253"/>
    </row>
    <row r="4" spans="1:12" s="448" customFormat="1" ht="12.75" customHeight="1" thickBot="1">
      <c r="A4" s="943" t="s">
        <v>902</v>
      </c>
      <c r="B4" s="984"/>
      <c r="C4" s="984"/>
      <c r="D4" s="984"/>
      <c r="E4" s="984"/>
      <c r="F4" s="984"/>
      <c r="G4" s="984"/>
      <c r="H4" s="985"/>
    </row>
    <row r="5" spans="1:12" ht="13.5" thickBot="1">
      <c r="A5" s="283"/>
      <c r="B5" s="283"/>
      <c r="C5" s="283"/>
      <c r="D5" s="254"/>
      <c r="E5" s="283"/>
      <c r="F5" s="397"/>
      <c r="G5" s="283"/>
      <c r="H5" s="283"/>
    </row>
    <row r="6" spans="1:12">
      <c r="A6" s="641"/>
      <c r="B6" s="642" t="s">
        <v>42</v>
      </c>
      <c r="C6" s="643" t="s">
        <v>43</v>
      </c>
      <c r="D6" s="644"/>
      <c r="E6" s="644"/>
      <c r="F6" s="645" t="s">
        <v>44</v>
      </c>
      <c r="G6" s="644"/>
      <c r="H6" s="646"/>
    </row>
    <row r="7" spans="1:12" ht="26.1" customHeight="1">
      <c r="A7" s="619" t="s">
        <v>49</v>
      </c>
      <c r="B7" s="377" t="s">
        <v>265</v>
      </c>
      <c r="C7" s="338" t="s">
        <v>192</v>
      </c>
      <c r="D7" s="340" t="s">
        <v>194</v>
      </c>
      <c r="E7" s="338" t="s">
        <v>193</v>
      </c>
      <c r="F7" s="649" t="s">
        <v>192</v>
      </c>
      <c r="G7" s="340" t="s">
        <v>194</v>
      </c>
      <c r="H7" s="620" t="s">
        <v>193</v>
      </c>
    </row>
    <row r="8" spans="1:12">
      <c r="A8" s="621"/>
      <c r="B8" s="376"/>
      <c r="C8" s="302" t="s">
        <v>267</v>
      </c>
      <c r="D8" s="302" t="s">
        <v>267</v>
      </c>
      <c r="E8" s="302" t="s">
        <v>268</v>
      </c>
      <c r="F8" s="173" t="s">
        <v>267</v>
      </c>
      <c r="G8" s="302" t="s">
        <v>267</v>
      </c>
      <c r="H8" s="622" t="s">
        <v>268</v>
      </c>
    </row>
    <row r="9" spans="1:12" ht="14.25">
      <c r="A9" s="633">
        <v>3432</v>
      </c>
      <c r="B9" s="378" t="s">
        <v>69</v>
      </c>
      <c r="C9" s="333">
        <v>134100</v>
      </c>
      <c r="D9" s="333">
        <v>16720</v>
      </c>
      <c r="E9" s="333">
        <v>11000</v>
      </c>
      <c r="F9" s="902">
        <f>C9*1.07</f>
        <v>143487</v>
      </c>
      <c r="G9" s="438">
        <f>D9*1.19</f>
        <v>19896.8</v>
      </c>
      <c r="H9" s="647">
        <f>E9*1.11</f>
        <v>12210.000000000002</v>
      </c>
      <c r="K9" s="373"/>
      <c r="L9" s="373"/>
    </row>
    <row r="10" spans="1:12" ht="14.25">
      <c r="A10" s="633">
        <v>3431</v>
      </c>
      <c r="B10" s="378" t="s">
        <v>272</v>
      </c>
      <c r="C10" s="333">
        <v>68660</v>
      </c>
      <c r="D10" s="333">
        <v>16720</v>
      </c>
      <c r="E10" s="333">
        <v>11000</v>
      </c>
      <c r="F10" s="903">
        <f>C10*1.07</f>
        <v>73466.2</v>
      </c>
      <c r="G10" s="438">
        <f>D10*1.19</f>
        <v>19896.8</v>
      </c>
      <c r="H10" s="647">
        <f>E10*1.11</f>
        <v>12210.000000000002</v>
      </c>
      <c r="J10" s="373"/>
      <c r="K10" s="373"/>
      <c r="L10" s="373"/>
    </row>
    <row r="11" spans="1:12" ht="13.5" thickBot="1">
      <c r="A11" s="634"/>
      <c r="B11" s="635"/>
      <c r="C11" s="26"/>
      <c r="D11" s="26"/>
      <c r="E11" s="26"/>
      <c r="F11" s="648"/>
      <c r="G11" s="26"/>
      <c r="H11" s="636"/>
    </row>
    <row r="12" spans="1:12">
      <c r="A12" s="171"/>
      <c r="B12" s="250"/>
      <c r="C12" s="171"/>
      <c r="D12" s="171"/>
      <c r="E12" s="171"/>
      <c r="F12" s="172"/>
      <c r="G12" s="251"/>
      <c r="H12" s="251"/>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F14" sqref="F14"/>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M9"/>
  <sheetViews>
    <sheetView zoomScaleNormal="100" workbookViewId="0">
      <selection activeCell="G30" sqref="G30"/>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3" ht="21" thickBot="1">
      <c r="A1" s="956" t="s">
        <v>931</v>
      </c>
      <c r="B1" s="957"/>
      <c r="C1" s="957"/>
      <c r="D1" s="957"/>
      <c r="E1" s="957"/>
      <c r="F1" s="954" t="s">
        <v>80</v>
      </c>
      <c r="G1" s="954"/>
      <c r="H1" s="955"/>
      <c r="I1" s="1"/>
      <c r="J1" s="1"/>
    </row>
    <row r="2" spans="1:13" s="448" customFormat="1" ht="21" thickBot="1">
      <c r="A2" s="460"/>
      <c r="B2" s="460"/>
      <c r="C2" s="3"/>
      <c r="D2" s="370"/>
      <c r="E2" s="370"/>
      <c r="F2" s="370"/>
    </row>
    <row r="3" spans="1:13" ht="12.75" customHeight="1" thickBot="1">
      <c r="A3" s="943" t="s">
        <v>903</v>
      </c>
      <c r="B3" s="984"/>
      <c r="C3" s="984"/>
      <c r="D3" s="984"/>
      <c r="E3" s="984"/>
      <c r="F3" s="984"/>
      <c r="G3" s="984"/>
      <c r="H3" s="985"/>
    </row>
    <row r="4" spans="1:13">
      <c r="A4" s="99"/>
      <c r="B4" s="253"/>
      <c r="C4" s="253"/>
      <c r="D4" s="254"/>
      <c r="E4" s="253"/>
      <c r="F4" s="255"/>
      <c r="G4" s="253"/>
      <c r="H4" s="24"/>
    </row>
    <row r="5" spans="1:13">
      <c r="A5" s="618"/>
      <c r="B5" s="301" t="s">
        <v>42</v>
      </c>
      <c r="C5" s="982" t="s">
        <v>43</v>
      </c>
      <c r="D5" s="982"/>
      <c r="E5" s="983"/>
      <c r="F5" s="979" t="s">
        <v>44</v>
      </c>
      <c r="G5" s="980"/>
      <c r="H5" s="981"/>
    </row>
    <row r="6" spans="1:13" ht="25.5">
      <c r="A6" s="619" t="s">
        <v>49</v>
      </c>
      <c r="B6" s="377" t="s">
        <v>265</v>
      </c>
      <c r="C6" s="338" t="s">
        <v>192</v>
      </c>
      <c r="D6" s="259" t="s">
        <v>194</v>
      </c>
      <c r="E6" s="379" t="s">
        <v>193</v>
      </c>
      <c r="F6" s="338" t="s">
        <v>192</v>
      </c>
      <c r="G6" s="259" t="s">
        <v>194</v>
      </c>
      <c r="H6" s="620" t="s">
        <v>193</v>
      </c>
    </row>
    <row r="7" spans="1:13" ht="11.25" customHeight="1">
      <c r="A7" s="621"/>
      <c r="B7" s="376"/>
      <c r="C7" s="302" t="s">
        <v>267</v>
      </c>
      <c r="D7" s="302" t="s">
        <v>267</v>
      </c>
      <c r="E7" s="302" t="s">
        <v>268</v>
      </c>
      <c r="F7" s="173" t="s">
        <v>267</v>
      </c>
      <c r="G7" s="302" t="s">
        <v>267</v>
      </c>
      <c r="H7" s="622" t="s">
        <v>268</v>
      </c>
    </row>
    <row r="8" spans="1:13">
      <c r="A8" s="633">
        <v>3470</v>
      </c>
      <c r="B8" s="378" t="s">
        <v>40</v>
      </c>
      <c r="C8" s="333">
        <v>127470</v>
      </c>
      <c r="D8" s="333">
        <v>29460</v>
      </c>
      <c r="E8" s="333">
        <v>18340</v>
      </c>
      <c r="F8" s="901">
        <f>C8*1.07</f>
        <v>136392.9</v>
      </c>
      <c r="G8" s="623">
        <f>D8*1.19</f>
        <v>35057.4</v>
      </c>
      <c r="H8" s="624">
        <f>E8*1.11</f>
        <v>20357.400000000001</v>
      </c>
      <c r="L8" s="373"/>
      <c r="M8" s="373"/>
    </row>
    <row r="9" spans="1:13" ht="13.5" thickBot="1">
      <c r="A9" s="634"/>
      <c r="B9" s="635"/>
      <c r="C9" s="26"/>
      <c r="D9" s="26"/>
      <c r="E9" s="26"/>
      <c r="F9" s="648"/>
      <c r="G9" s="26"/>
      <c r="H9" s="636"/>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H9" sqref="H9"/>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activeCell="F15" sqref="F15"/>
    </sheetView>
  </sheetViews>
  <sheetFormatPr defaultRowHeight="12.75"/>
  <cols>
    <col min="1" max="1" width="8.28515625" customWidth="1"/>
    <col min="2" max="2" width="40.7109375" customWidth="1"/>
    <col min="3" max="10" width="11.5703125" customWidth="1"/>
    <col min="12" max="12" width="12" bestFit="1" customWidth="1"/>
    <col min="13" max="13" width="10.85546875" bestFit="1" customWidth="1"/>
    <col min="15" max="15" width="9.85546875" bestFit="1" customWidth="1"/>
  </cols>
  <sheetData>
    <row r="1" spans="1:15" ht="21" thickBot="1">
      <c r="A1" s="956" t="s">
        <v>931</v>
      </c>
      <c r="B1" s="957"/>
      <c r="C1" s="957"/>
      <c r="D1" s="957"/>
      <c r="E1" s="957"/>
      <c r="F1" s="957"/>
      <c r="G1" s="957"/>
      <c r="H1" s="954" t="s">
        <v>80</v>
      </c>
      <c r="I1" s="954"/>
      <c r="J1" s="955"/>
    </row>
    <row r="2" spans="1:15" s="448" customFormat="1" ht="20.25">
      <c r="A2" s="461"/>
      <c r="B2" s="461"/>
      <c r="C2" s="461"/>
      <c r="D2" s="461"/>
      <c r="E2" s="461"/>
      <c r="F2" s="461"/>
      <c r="G2" s="461"/>
      <c r="H2" s="513"/>
      <c r="I2" s="513"/>
      <c r="J2" s="513"/>
    </row>
    <row r="3" spans="1:15" s="448" customFormat="1" ht="21" thickBot="1">
      <c r="A3" s="461"/>
      <c r="B3" s="461"/>
      <c r="C3" s="461"/>
      <c r="D3" s="461"/>
      <c r="E3" s="461"/>
      <c r="F3" s="461"/>
      <c r="G3" s="461"/>
      <c r="H3" s="513"/>
      <c r="I3" s="513"/>
      <c r="J3" s="513"/>
    </row>
    <row r="4" spans="1:15" ht="12.75" customHeight="1" thickBot="1">
      <c r="A4" s="943" t="s">
        <v>904</v>
      </c>
      <c r="B4" s="984"/>
      <c r="C4" s="984"/>
      <c r="D4" s="984"/>
      <c r="E4" s="984"/>
      <c r="F4" s="984"/>
      <c r="G4" s="984"/>
      <c r="H4" s="984"/>
      <c r="I4" s="984"/>
      <c r="J4" s="985"/>
    </row>
    <row r="5" spans="1:15">
      <c r="A5" s="99"/>
      <c r="B5" s="253"/>
      <c r="C5" s="253"/>
      <c r="D5" s="253"/>
      <c r="E5" s="254"/>
      <c r="F5" s="253"/>
      <c r="G5" s="255"/>
      <c r="H5" s="253"/>
      <c r="I5" s="253"/>
      <c r="J5" s="24"/>
    </row>
    <row r="6" spans="1:15">
      <c r="A6" s="618"/>
      <c r="B6" s="301" t="s">
        <v>42</v>
      </c>
      <c r="C6" s="982" t="s">
        <v>43</v>
      </c>
      <c r="D6" s="982"/>
      <c r="E6" s="982"/>
      <c r="F6" s="983"/>
      <c r="G6" s="979" t="s">
        <v>44</v>
      </c>
      <c r="H6" s="980"/>
      <c r="I6" s="980"/>
      <c r="J6" s="981"/>
    </row>
    <row r="7" spans="1:15" ht="26.1" customHeight="1">
      <c r="A7" s="619" t="s">
        <v>49</v>
      </c>
      <c r="B7" s="377" t="s">
        <v>265</v>
      </c>
      <c r="C7" s="338" t="s">
        <v>192</v>
      </c>
      <c r="D7" s="259" t="s">
        <v>194</v>
      </c>
      <c r="E7" s="338" t="s">
        <v>193</v>
      </c>
      <c r="F7" s="375" t="s">
        <v>150</v>
      </c>
      <c r="G7" s="338" t="s">
        <v>192</v>
      </c>
      <c r="H7" s="259" t="s">
        <v>194</v>
      </c>
      <c r="I7" s="338" t="s">
        <v>193</v>
      </c>
      <c r="J7" s="620" t="s">
        <v>150</v>
      </c>
    </row>
    <row r="8" spans="1:15">
      <c r="A8" s="621"/>
      <c r="B8" s="376"/>
      <c r="C8" s="302" t="s">
        <v>267</v>
      </c>
      <c r="D8" s="302" t="s">
        <v>267</v>
      </c>
      <c r="E8" s="302" t="s">
        <v>267</v>
      </c>
      <c r="F8" s="312" t="s">
        <v>280</v>
      </c>
      <c r="G8" s="302" t="s">
        <v>267</v>
      </c>
      <c r="H8" s="302" t="s">
        <v>267</v>
      </c>
      <c r="I8" s="302" t="s">
        <v>267</v>
      </c>
      <c r="J8" s="622" t="s">
        <v>280</v>
      </c>
    </row>
    <row r="9" spans="1:15">
      <c r="A9" s="633">
        <v>36</v>
      </c>
      <c r="B9" s="378" t="s">
        <v>233</v>
      </c>
      <c r="C9" s="333">
        <v>112300</v>
      </c>
      <c r="D9" s="333">
        <v>16720</v>
      </c>
      <c r="E9" s="333">
        <v>14820</v>
      </c>
      <c r="F9" s="333">
        <v>7950</v>
      </c>
      <c r="G9" s="901">
        <f>C9*1.07</f>
        <v>120161</v>
      </c>
      <c r="H9" s="623">
        <f>D9*1.19</f>
        <v>19896.8</v>
      </c>
      <c r="I9" s="623">
        <f>E9*1.11</f>
        <v>16450.2</v>
      </c>
      <c r="J9" s="624">
        <f>F9*1.07</f>
        <v>8506.5</v>
      </c>
      <c r="L9" s="374"/>
      <c r="M9" s="374"/>
      <c r="N9" s="374"/>
      <c r="O9" s="374"/>
    </row>
    <row r="10" spans="1:15">
      <c r="A10" s="633">
        <v>37</v>
      </c>
      <c r="B10" s="378" t="s">
        <v>234</v>
      </c>
      <c r="C10" s="333">
        <v>179520</v>
      </c>
      <c r="D10" s="333">
        <v>57240</v>
      </c>
      <c r="E10" s="333">
        <v>18340</v>
      </c>
      <c r="F10" s="333">
        <v>2910</v>
      </c>
      <c r="G10" s="628">
        <f>C10*1.07</f>
        <v>192086.40000000002</v>
      </c>
      <c r="H10" s="623">
        <f>D10*1.19</f>
        <v>68115.599999999991</v>
      </c>
      <c r="I10" s="623">
        <f>E10*1.11</f>
        <v>20357.400000000001</v>
      </c>
      <c r="J10" s="624">
        <f>F10*1.07</f>
        <v>3113.7000000000003</v>
      </c>
      <c r="L10" s="374"/>
      <c r="M10" s="374"/>
      <c r="N10" s="374"/>
      <c r="O10" s="374"/>
    </row>
    <row r="11" spans="1:15" ht="13.5" thickBot="1">
      <c r="A11" s="634"/>
      <c r="B11" s="635"/>
      <c r="C11" s="26"/>
      <c r="D11" s="26"/>
      <c r="E11" s="26"/>
      <c r="F11" s="635"/>
      <c r="G11" s="26"/>
      <c r="H11" s="26"/>
      <c r="I11" s="26"/>
      <c r="J11" s="636"/>
    </row>
  </sheetData>
  <customSheetViews>
    <customSheetView guid="{F165901F-2ED3-463B-B2D8-F03C10664774}">
      <selection activeCell="M43" sqref="M43"/>
      <pageMargins left="0.75" right="0.75" top="1" bottom="1" header="0" footer="0"/>
      <pageSetup paperSize="9" orientation="portrait" r:id="rId1"/>
      <headerFooter alignWithMargins="0"/>
    </customSheetView>
    <customSheetView guid="{4815BE6A-DAE3-4DF6-B77E-1B568730B529}">
      <selection activeCell="F13" sqref="F1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activeCell="E19" sqref="E19"/>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56" t="s">
        <v>931</v>
      </c>
      <c r="B1" s="957"/>
      <c r="C1" s="957"/>
      <c r="D1" s="957"/>
      <c r="E1" s="957"/>
      <c r="F1" s="957"/>
      <c r="G1" s="957"/>
      <c r="H1" s="954" t="s">
        <v>80</v>
      </c>
      <c r="I1" s="954"/>
      <c r="J1" s="955"/>
    </row>
    <row r="2" spans="1:10" s="448" customFormat="1" ht="20.25">
      <c r="A2" s="461"/>
      <c r="B2" s="461"/>
      <c r="C2" s="461"/>
      <c r="D2" s="461"/>
      <c r="E2" s="461"/>
      <c r="F2" s="461"/>
      <c r="G2" s="461"/>
      <c r="H2" s="513"/>
      <c r="I2" s="513"/>
      <c r="J2" s="513"/>
    </row>
    <row r="3" spans="1:10" ht="12.75" customHeight="1" thickBot="1"/>
    <row r="4" spans="1:10" ht="13.5" thickBot="1">
      <c r="A4" s="997" t="s">
        <v>905</v>
      </c>
      <c r="B4" s="998"/>
      <c r="C4" s="998"/>
      <c r="D4" s="998"/>
      <c r="E4" s="998"/>
      <c r="F4" s="998"/>
      <c r="G4" s="998"/>
      <c r="H4" s="998"/>
      <c r="I4" s="998"/>
      <c r="J4" s="999"/>
    </row>
    <row r="5" spans="1:10">
      <c r="A5" s="653"/>
      <c r="B5" s="654"/>
      <c r="C5" s="654"/>
      <c r="D5" s="60"/>
      <c r="E5" s="60"/>
      <c r="F5" s="654"/>
      <c r="G5" s="61"/>
      <c r="H5" s="654"/>
      <c r="I5" s="654"/>
      <c r="J5" s="655"/>
    </row>
    <row r="6" spans="1:10">
      <c r="A6" s="656"/>
      <c r="B6" s="62" t="s">
        <v>42</v>
      </c>
      <c r="C6" s="1000" t="s">
        <v>43</v>
      </c>
      <c r="D6" s="1000"/>
      <c r="E6" s="1000"/>
      <c r="F6" s="1001"/>
      <c r="G6" s="1002" t="s">
        <v>44</v>
      </c>
      <c r="H6" s="1003"/>
      <c r="I6" s="1003"/>
      <c r="J6" s="1004"/>
    </row>
    <row r="7" spans="1:10" ht="38.25">
      <c r="A7" s="657" t="s">
        <v>149</v>
      </c>
      <c r="B7" s="63" t="s">
        <v>265</v>
      </c>
      <c r="C7" s="222" t="s">
        <v>539</v>
      </c>
      <c r="D7" s="222" t="s">
        <v>528</v>
      </c>
      <c r="E7" s="223" t="s">
        <v>540</v>
      </c>
      <c r="F7" s="224" t="s">
        <v>541</v>
      </c>
      <c r="G7" s="222" t="s">
        <v>539</v>
      </c>
      <c r="H7" s="222" t="s">
        <v>528</v>
      </c>
      <c r="I7" s="222" t="s">
        <v>540</v>
      </c>
      <c r="J7" s="673" t="s">
        <v>541</v>
      </c>
    </row>
    <row r="8" spans="1:10">
      <c r="A8" s="658" t="s">
        <v>151</v>
      </c>
      <c r="B8" s="64"/>
      <c r="C8" s="651" t="s">
        <v>267</v>
      </c>
      <c r="D8" s="651" t="s">
        <v>267</v>
      </c>
      <c r="E8" s="651" t="s">
        <v>267</v>
      </c>
      <c r="F8" s="652" t="s">
        <v>268</v>
      </c>
      <c r="G8" s="651" t="s">
        <v>267</v>
      </c>
      <c r="H8" s="62" t="s">
        <v>267</v>
      </c>
      <c r="I8" s="651" t="s">
        <v>267</v>
      </c>
      <c r="J8" s="659" t="s">
        <v>268</v>
      </c>
    </row>
    <row r="9" spans="1:10" ht="12.75" customHeight="1">
      <c r="A9" s="660">
        <v>8610</v>
      </c>
      <c r="B9" s="992" t="s">
        <v>542</v>
      </c>
      <c r="C9" s="661" t="s">
        <v>199</v>
      </c>
      <c r="D9" s="661" t="s">
        <v>199</v>
      </c>
      <c r="E9" s="904">
        <v>13790</v>
      </c>
      <c r="F9" s="236" t="s">
        <v>199</v>
      </c>
      <c r="G9" s="228" t="s">
        <v>199</v>
      </c>
      <c r="H9" s="237" t="s">
        <v>199</v>
      </c>
      <c r="I9" s="225">
        <f>E9*1.11</f>
        <v>15306.900000000001</v>
      </c>
      <c r="J9" s="662" t="s">
        <v>199</v>
      </c>
    </row>
    <row r="10" spans="1:10">
      <c r="A10" s="660">
        <v>8620</v>
      </c>
      <c r="B10" s="993"/>
      <c r="C10" s="227" t="s">
        <v>199</v>
      </c>
      <c r="D10" s="227" t="s">
        <v>199</v>
      </c>
      <c r="E10" s="227" t="s">
        <v>199</v>
      </c>
      <c r="F10" s="333">
        <v>18720</v>
      </c>
      <c r="G10" s="228" t="s">
        <v>199</v>
      </c>
      <c r="H10" s="227" t="s">
        <v>199</v>
      </c>
      <c r="I10" s="227" t="s">
        <v>199</v>
      </c>
      <c r="J10" s="663">
        <f>F10*1.19</f>
        <v>22276.799999999999</v>
      </c>
    </row>
    <row r="11" spans="1:10">
      <c r="A11" s="660">
        <v>7686</v>
      </c>
      <c r="B11" s="993"/>
      <c r="C11" s="333">
        <v>10120</v>
      </c>
      <c r="D11" s="333">
        <v>24500</v>
      </c>
      <c r="E11" s="905" t="s">
        <v>199</v>
      </c>
      <c r="F11" s="661" t="s">
        <v>199</v>
      </c>
      <c r="G11" s="226">
        <f>C11*1.11</f>
        <v>11233.2</v>
      </c>
      <c r="H11" s="225">
        <f>D11</f>
        <v>24500</v>
      </c>
      <c r="I11" s="227" t="s">
        <v>199</v>
      </c>
      <c r="J11" s="662" t="s">
        <v>199</v>
      </c>
    </row>
    <row r="12" spans="1:10">
      <c r="A12" s="664">
        <v>9610</v>
      </c>
      <c r="B12" s="994" t="s">
        <v>543</v>
      </c>
      <c r="C12" s="238" t="s">
        <v>199</v>
      </c>
      <c r="D12" s="238" t="s">
        <v>199</v>
      </c>
      <c r="E12" s="333">
        <v>13790</v>
      </c>
      <c r="F12" s="236" t="s">
        <v>199</v>
      </c>
      <c r="G12" s="238" t="s">
        <v>199</v>
      </c>
      <c r="H12" s="237" t="s">
        <v>199</v>
      </c>
      <c r="I12" s="239">
        <f>E12*1.11</f>
        <v>15306.900000000001</v>
      </c>
      <c r="J12" s="665" t="s">
        <v>199</v>
      </c>
    </row>
    <row r="13" spans="1:10">
      <c r="A13" s="660">
        <v>9620</v>
      </c>
      <c r="B13" s="995"/>
      <c r="C13" s="661" t="s">
        <v>199</v>
      </c>
      <c r="D13" s="661" t="s">
        <v>199</v>
      </c>
      <c r="E13" s="661" t="s">
        <v>199</v>
      </c>
      <c r="F13" s="333">
        <v>18720</v>
      </c>
      <c r="G13" s="240" t="s">
        <v>199</v>
      </c>
      <c r="H13" s="227" t="s">
        <v>199</v>
      </c>
      <c r="I13" s="227" t="s">
        <v>199</v>
      </c>
      <c r="J13" s="663">
        <f>F13*1.19</f>
        <v>22276.799999999999</v>
      </c>
    </row>
    <row r="14" spans="1:10">
      <c r="A14" s="666">
        <v>7696</v>
      </c>
      <c r="B14" s="996"/>
      <c r="C14" s="406">
        <v>10120</v>
      </c>
      <c r="D14" s="406">
        <f>D11</f>
        <v>24500</v>
      </c>
      <c r="E14" s="229" t="s">
        <v>199</v>
      </c>
      <c r="F14" s="229" t="s">
        <v>199</v>
      </c>
      <c r="G14" s="241">
        <f>C14*1.11</f>
        <v>11233.2</v>
      </c>
      <c r="H14" s="230">
        <f>D11</f>
        <v>24500</v>
      </c>
      <c r="I14" s="231" t="s">
        <v>199</v>
      </c>
      <c r="J14" s="667" t="s">
        <v>199</v>
      </c>
    </row>
    <row r="15" spans="1:10">
      <c r="A15" s="488"/>
      <c r="B15" s="668"/>
      <c r="C15" s="225"/>
      <c r="D15" s="225"/>
      <c r="E15" s="65"/>
      <c r="F15" s="65"/>
      <c r="G15" s="65"/>
      <c r="H15" s="65"/>
      <c r="I15" s="65"/>
      <c r="J15" s="669"/>
    </row>
    <row r="16" spans="1:10">
      <c r="A16" s="364"/>
      <c r="B16" s="65" t="s">
        <v>529</v>
      </c>
      <c r="C16" s="225"/>
      <c r="D16" s="225"/>
      <c r="E16" s="60"/>
      <c r="F16" s="60"/>
      <c r="G16" s="65"/>
      <c r="H16" s="65"/>
      <c r="I16" s="66"/>
      <c r="J16" s="670"/>
    </row>
    <row r="17" spans="1:10">
      <c r="A17" s="364"/>
      <c r="B17" s="65" t="s">
        <v>544</v>
      </c>
      <c r="C17" s="60"/>
      <c r="D17" s="60"/>
      <c r="E17" s="60"/>
      <c r="F17" s="60"/>
      <c r="G17" s="65"/>
      <c r="H17" s="65"/>
      <c r="I17" s="66"/>
      <c r="J17" s="670"/>
    </row>
    <row r="18" spans="1:10">
      <c r="A18" s="364"/>
      <c r="B18" s="671"/>
      <c r="C18" s="65"/>
      <c r="D18" s="65"/>
      <c r="E18" s="65"/>
      <c r="F18" s="65"/>
      <c r="G18" s="60"/>
      <c r="H18" s="60"/>
      <c r="I18" s="66"/>
      <c r="J18" s="670"/>
    </row>
    <row r="19" spans="1:10">
      <c r="A19" s="488"/>
      <c r="B19" s="65" t="s">
        <v>940</v>
      </c>
      <c r="C19" s="65"/>
      <c r="D19" s="65"/>
      <c r="E19" s="178"/>
      <c r="F19" s="178"/>
      <c r="G19" s="178"/>
      <c r="H19" s="178"/>
      <c r="I19" s="178"/>
      <c r="J19" s="454"/>
    </row>
    <row r="20" spans="1:10">
      <c r="A20" s="488"/>
      <c r="B20" s="253"/>
      <c r="C20" s="60"/>
      <c r="D20" s="60"/>
      <c r="E20" s="178"/>
      <c r="F20" s="178"/>
      <c r="G20" s="178"/>
      <c r="H20" s="178"/>
      <c r="I20" s="178"/>
      <c r="J20" s="454"/>
    </row>
    <row r="21" spans="1:10" ht="13.5" thickBot="1">
      <c r="A21" s="509"/>
      <c r="B21" s="3"/>
      <c r="C21" s="672"/>
      <c r="D21" s="672"/>
      <c r="E21" s="232"/>
      <c r="F21" s="232"/>
      <c r="G21" s="232"/>
      <c r="H21" s="232"/>
      <c r="I21" s="232"/>
      <c r="J21" s="508"/>
    </row>
    <row r="27" spans="1:10">
      <c r="B27" s="875"/>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30"/>
  <sheetViews>
    <sheetView zoomScaleNormal="100" workbookViewId="0">
      <selection activeCell="E15" sqref="E15"/>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956" t="s">
        <v>931</v>
      </c>
      <c r="B1" s="957"/>
      <c r="C1" s="957"/>
      <c r="D1" s="957"/>
      <c r="E1" s="957"/>
      <c r="F1" s="957"/>
      <c r="G1" s="957"/>
      <c r="H1" s="954" t="s">
        <v>80</v>
      </c>
      <c r="I1" s="954"/>
      <c r="J1" s="955"/>
    </row>
    <row r="2" spans="1:11" s="448" customFormat="1" ht="21" thickBot="1">
      <c r="A2" s="461"/>
      <c r="B2" s="461"/>
      <c r="C2" s="253"/>
      <c r="D2" s="462"/>
      <c r="E2" s="462"/>
      <c r="F2" s="462"/>
      <c r="G2" s="253"/>
      <c r="H2" s="253"/>
      <c r="I2" s="253"/>
      <c r="J2" s="253"/>
    </row>
    <row r="3" spans="1:11" ht="13.5" thickBot="1">
      <c r="A3" s="943" t="s">
        <v>906</v>
      </c>
      <c r="B3" s="984"/>
      <c r="C3" s="984"/>
      <c r="D3" s="984"/>
      <c r="E3" s="984"/>
      <c r="F3" s="984"/>
      <c r="G3" s="984"/>
      <c r="H3" s="984"/>
      <c r="I3" s="984"/>
      <c r="J3" s="985"/>
      <c r="K3" s="349"/>
    </row>
    <row r="4" spans="1:11">
      <c r="A4" s="99"/>
      <c r="B4" s="253"/>
      <c r="C4" s="253"/>
      <c r="D4" s="254"/>
      <c r="E4" s="254"/>
      <c r="F4" s="253"/>
      <c r="G4" s="255"/>
      <c r="H4" s="253"/>
      <c r="I4" s="253"/>
      <c r="J4" s="24"/>
      <c r="K4" s="349"/>
    </row>
    <row r="5" spans="1:11" ht="12.75" customHeight="1">
      <c r="A5" s="618"/>
      <c r="B5" s="301" t="s">
        <v>42</v>
      </c>
      <c r="C5" s="982" t="s">
        <v>43</v>
      </c>
      <c r="D5" s="982"/>
      <c r="E5" s="982"/>
      <c r="F5" s="983"/>
      <c r="G5" s="979" t="s">
        <v>44</v>
      </c>
      <c r="H5" s="980"/>
      <c r="I5" s="980"/>
      <c r="J5" s="981"/>
      <c r="K5" s="349"/>
    </row>
    <row r="6" spans="1:11" ht="26.1" customHeight="1">
      <c r="A6" s="619" t="s">
        <v>149</v>
      </c>
      <c r="B6" s="258" t="s">
        <v>265</v>
      </c>
      <c r="C6" s="338" t="s">
        <v>192</v>
      </c>
      <c r="D6" s="259" t="s">
        <v>194</v>
      </c>
      <c r="E6" s="338" t="s">
        <v>193</v>
      </c>
      <c r="F6" s="338" t="s">
        <v>150</v>
      </c>
      <c r="G6" s="649" t="s">
        <v>192</v>
      </c>
      <c r="H6" s="259" t="s">
        <v>194</v>
      </c>
      <c r="I6" s="338" t="s">
        <v>193</v>
      </c>
      <c r="J6" s="632" t="s">
        <v>150</v>
      </c>
      <c r="K6" s="349"/>
    </row>
    <row r="7" spans="1:11">
      <c r="A7" s="621" t="s">
        <v>151</v>
      </c>
      <c r="B7" s="341"/>
      <c r="C7" s="302" t="s">
        <v>267</v>
      </c>
      <c r="D7" s="302" t="s">
        <v>280</v>
      </c>
      <c r="E7" s="302" t="s">
        <v>267</v>
      </c>
      <c r="F7" s="302" t="s">
        <v>268</v>
      </c>
      <c r="G7" s="173" t="s">
        <v>267</v>
      </c>
      <c r="H7" s="302" t="s">
        <v>280</v>
      </c>
      <c r="I7" s="302" t="s">
        <v>267</v>
      </c>
      <c r="J7" s="622" t="s">
        <v>268</v>
      </c>
      <c r="K7" s="349"/>
    </row>
    <row r="8" spans="1:11">
      <c r="A8" s="618"/>
      <c r="B8" s="676" t="s">
        <v>335</v>
      </c>
      <c r="C8" s="677"/>
      <c r="D8" s="677"/>
      <c r="E8" s="677"/>
      <c r="F8" s="677"/>
      <c r="G8" s="674"/>
      <c r="H8" s="677"/>
      <c r="I8" s="677"/>
      <c r="J8" s="678"/>
      <c r="K8" s="349"/>
    </row>
    <row r="9" spans="1:11" ht="14.25">
      <c r="A9" s="524">
        <v>3010</v>
      </c>
      <c r="B9" s="253" t="s">
        <v>273</v>
      </c>
      <c r="C9" s="333">
        <v>57800</v>
      </c>
      <c r="D9" s="333">
        <v>6080</v>
      </c>
      <c r="E9" s="333">
        <v>5650</v>
      </c>
      <c r="F9" s="333">
        <v>14630</v>
      </c>
      <c r="G9" s="628">
        <f>C9*1.05</f>
        <v>60690</v>
      </c>
      <c r="H9" s="623">
        <f>D9*1.19</f>
        <v>7235.2</v>
      </c>
      <c r="I9" s="623">
        <f>E9*1.1</f>
        <v>6215.0000000000009</v>
      </c>
      <c r="J9" s="624">
        <f>F9*1.05</f>
        <v>15361.5</v>
      </c>
      <c r="K9" s="349"/>
    </row>
    <row r="10" spans="1:11" ht="14.25">
      <c r="A10" s="524">
        <v>3044</v>
      </c>
      <c r="B10" s="253" t="s">
        <v>408</v>
      </c>
      <c r="C10" s="333">
        <v>76370</v>
      </c>
      <c r="D10" s="333">
        <v>6080</v>
      </c>
      <c r="E10" s="333">
        <v>5650</v>
      </c>
      <c r="F10" s="333">
        <v>14630</v>
      </c>
      <c r="G10" s="628">
        <f>C10*1.05</f>
        <v>80188.5</v>
      </c>
      <c r="H10" s="623">
        <f>D10*1.19</f>
        <v>7235.2</v>
      </c>
      <c r="I10" s="623">
        <f>E10*1.1</f>
        <v>6215.0000000000009</v>
      </c>
      <c r="J10" s="624">
        <f>F10*1.05</f>
        <v>15361.5</v>
      </c>
      <c r="K10" s="349"/>
    </row>
    <row r="11" spans="1:11">
      <c r="A11" s="618"/>
      <c r="B11" s="676" t="s">
        <v>274</v>
      </c>
      <c r="C11" s="677"/>
      <c r="D11" s="677"/>
      <c r="E11" s="677"/>
      <c r="F11" s="677"/>
      <c r="G11" s="675"/>
      <c r="H11" s="677"/>
      <c r="I11" s="677"/>
      <c r="J11" s="678"/>
      <c r="K11" s="349"/>
    </row>
    <row r="12" spans="1:11" ht="14.25">
      <c r="A12" s="524">
        <v>3310</v>
      </c>
      <c r="B12" s="253" t="s">
        <v>274</v>
      </c>
      <c r="C12" s="333">
        <v>66220</v>
      </c>
      <c r="D12" s="333">
        <v>11420</v>
      </c>
      <c r="E12" s="333">
        <v>7970</v>
      </c>
      <c r="F12" s="333">
        <v>21470</v>
      </c>
      <c r="G12" s="628">
        <f>C12*1.05</f>
        <v>69531</v>
      </c>
      <c r="H12" s="623">
        <f>D12*1.19</f>
        <v>13589.8</v>
      </c>
      <c r="I12" s="623">
        <f>E12*1.11</f>
        <v>8846.7000000000007</v>
      </c>
      <c r="J12" s="624">
        <f>F12*1.05</f>
        <v>22543.5</v>
      </c>
      <c r="K12" s="349"/>
    </row>
    <row r="13" spans="1:11">
      <c r="A13" s="618"/>
      <c r="B13" s="679"/>
      <c r="C13" s="254"/>
      <c r="D13" s="254"/>
      <c r="E13" s="254"/>
      <c r="F13" s="254"/>
      <c r="G13" s="261"/>
      <c r="H13" s="254"/>
      <c r="I13" s="254"/>
      <c r="J13" s="680"/>
      <c r="K13" s="349"/>
    </row>
    <row r="14" spans="1:11">
      <c r="A14" s="681"/>
      <c r="B14" s="29"/>
      <c r="C14" s="30"/>
      <c r="D14" s="30"/>
      <c r="E14" s="30"/>
      <c r="F14" s="258"/>
      <c r="G14" s="308"/>
      <c r="H14" s="308"/>
      <c r="I14" s="308"/>
      <c r="J14" s="682"/>
      <c r="K14" s="349"/>
    </row>
    <row r="15" spans="1:11">
      <c r="A15" s="21"/>
      <c r="B15" s="38" t="s">
        <v>409</v>
      </c>
      <c r="C15" s="38"/>
      <c r="D15" s="38"/>
      <c r="E15" s="38"/>
      <c r="F15" s="38"/>
      <c r="G15" s="683"/>
      <c r="H15" s="38"/>
      <c r="I15" s="38"/>
      <c r="J15" s="91"/>
      <c r="K15" s="349"/>
    </row>
    <row r="16" spans="1:11">
      <c r="A16" s="99"/>
      <c r="B16" s="253"/>
      <c r="C16" s="253"/>
      <c r="D16" s="253"/>
      <c r="E16" s="253"/>
      <c r="F16" s="253"/>
      <c r="G16" s="683"/>
      <c r="H16" s="253"/>
      <c r="I16" s="253"/>
      <c r="J16" s="24"/>
      <c r="K16" s="349"/>
    </row>
    <row r="17" spans="1:27">
      <c r="A17" s="17" t="s">
        <v>422</v>
      </c>
      <c r="B17" s="253"/>
      <c r="C17" s="253"/>
      <c r="D17" s="253"/>
      <c r="E17" s="253"/>
      <c r="F17" s="253"/>
      <c r="G17" s="167"/>
      <c r="H17" s="253"/>
      <c r="I17" s="253"/>
      <c r="J17" s="24"/>
      <c r="K17" s="349"/>
    </row>
    <row r="18" spans="1:27">
      <c r="A18" s="99" t="s">
        <v>351</v>
      </c>
      <c r="B18" s="333">
        <v>5080</v>
      </c>
      <c r="C18" s="253"/>
      <c r="D18" s="253"/>
      <c r="E18" s="253"/>
      <c r="F18" s="253"/>
      <c r="G18" s="253"/>
      <c r="H18" s="253"/>
      <c r="I18" s="253"/>
      <c r="J18" s="24"/>
      <c r="K18" s="349"/>
    </row>
    <row r="19" spans="1:27">
      <c r="A19" s="99" t="s">
        <v>352</v>
      </c>
      <c r="B19" s="333">
        <v>5640</v>
      </c>
      <c r="C19" s="684"/>
      <c r="D19" s="684"/>
      <c r="E19" s="684"/>
      <c r="F19" s="684"/>
      <c r="G19" s="684"/>
      <c r="H19" s="684"/>
      <c r="I19" s="684"/>
      <c r="J19" s="685"/>
      <c r="K19" s="450"/>
    </row>
    <row r="20" spans="1:27">
      <c r="A20" s="99" t="s">
        <v>353</v>
      </c>
      <c r="B20" s="333">
        <v>6090</v>
      </c>
      <c r="C20" s="253"/>
      <c r="D20" s="253"/>
      <c r="E20" s="253"/>
      <c r="F20" s="253"/>
      <c r="G20" s="253"/>
      <c r="H20" s="253"/>
      <c r="I20" s="253"/>
      <c r="J20" s="24"/>
      <c r="K20" s="349"/>
    </row>
    <row r="21" spans="1:27" ht="13.5" thickBot="1">
      <c r="A21" s="363"/>
      <c r="B21" s="3"/>
      <c r="C21" s="3"/>
      <c r="D21" s="3"/>
      <c r="E21" s="3"/>
      <c r="F21" s="3"/>
      <c r="G21" s="3"/>
      <c r="H21" s="3"/>
      <c r="I21" s="3"/>
      <c r="J21" s="102"/>
      <c r="K21" s="307"/>
    </row>
    <row r="22" spans="1:27">
      <c r="A22" s="309"/>
      <c r="B22" s="35"/>
      <c r="C22" s="307"/>
      <c r="D22" s="307"/>
      <c r="E22" s="307"/>
      <c r="F22" s="307"/>
      <c r="G22" s="307"/>
      <c r="H22" s="307"/>
      <c r="I22" s="307"/>
      <c r="J22" s="307"/>
      <c r="K22" s="307"/>
    </row>
    <row r="23" spans="1:27">
      <c r="A23" s="33"/>
      <c r="B23" s="310"/>
      <c r="C23" s="307"/>
      <c r="D23" s="307"/>
      <c r="E23" s="307"/>
      <c r="F23" s="307"/>
      <c r="G23" s="307"/>
      <c r="H23" s="307"/>
      <c r="I23" s="307"/>
      <c r="J23" s="307"/>
      <c r="K23" s="307"/>
    </row>
    <row r="24" spans="1:27">
      <c r="A24" s="33"/>
      <c r="B24" s="310"/>
      <c r="C24" s="307"/>
      <c r="D24" s="307"/>
      <c r="E24" s="307"/>
      <c r="F24" s="307"/>
      <c r="G24" s="307"/>
      <c r="H24" s="307"/>
      <c r="I24" s="307"/>
      <c r="J24" s="307"/>
      <c r="K24" s="307"/>
    </row>
    <row r="26" spans="1:27">
      <c r="S26" s="940"/>
      <c r="T26" s="940"/>
      <c r="U26" s="940"/>
      <c r="V26" s="940"/>
      <c r="W26" s="940"/>
      <c r="X26" s="940"/>
      <c r="Y26" s="940"/>
      <c r="Z26" s="940"/>
      <c r="AA26" s="940"/>
    </row>
    <row r="30" spans="1:27">
      <c r="S30" s="940"/>
      <c r="T30" s="940"/>
      <c r="U30" s="940"/>
      <c r="V30" s="940"/>
      <c r="W30" s="940"/>
      <c r="X30" s="940"/>
      <c r="Y30" s="940"/>
      <c r="Z30" s="940"/>
      <c r="AA30" s="940"/>
    </row>
  </sheetData>
  <customSheetViews>
    <customSheetView guid="{F165901F-2ED3-463B-B2D8-F03C10664774}" fitToPage="1">
      <selection sqref="A1:G1"/>
      <pageMargins left="0.52" right="0.43" top="0.41" bottom="0.38" header="0.26" footer="0.21"/>
      <pageSetup paperSize="9" scale="42" orientation="landscape" r:id="rId1"/>
      <headerFooter alignWithMargins="0"/>
    </customSheetView>
    <customSheetView guid="{4815BE6A-DAE3-4DF6-B77E-1B568730B529}" fitToPage="1">
      <selection activeCell="J12" sqref="J12"/>
      <pageMargins left="0.52" right="0.43" top="0.41" bottom="0.38" header="0.26" footer="0.21"/>
      <pageSetup paperSize="9" scale="42" orientation="landscape" r:id="rId2"/>
      <headerFooter alignWithMargins="0"/>
    </customSheetView>
  </customSheetViews>
  <mergeCells count="7">
    <mergeCell ref="S26:AA26"/>
    <mergeCell ref="S30:AA30"/>
    <mergeCell ref="H1:J1"/>
    <mergeCell ref="A1:G1"/>
    <mergeCell ref="C5:F5"/>
    <mergeCell ref="G5:J5"/>
    <mergeCell ref="A3:J3"/>
  </mergeCells>
  <phoneticPr fontId="0" type="noConversion"/>
  <hyperlinks>
    <hyperlink ref="H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L74"/>
  <sheetViews>
    <sheetView topLeftCell="A31" zoomScaleNormal="100" workbookViewId="0">
      <selection activeCell="D26" sqref="D26"/>
    </sheetView>
  </sheetViews>
  <sheetFormatPr defaultRowHeight="12.75"/>
  <cols>
    <col min="1" max="1" width="7.42578125" customWidth="1"/>
    <col min="2" max="2" width="95.42578125" customWidth="1"/>
    <col min="3" max="3" width="11.7109375" customWidth="1"/>
    <col min="4" max="4" width="14.5703125" customWidth="1"/>
    <col min="5" max="7" width="10.7109375" customWidth="1"/>
    <col min="8" max="8" width="12" customWidth="1"/>
    <col min="9" max="9" width="10.7109375" customWidth="1"/>
    <col min="10" max="10" width="12.28515625" customWidth="1"/>
    <col min="11" max="11" width="10.7109375" customWidth="1"/>
    <col min="13" max="13" width="13.42578125" customWidth="1"/>
    <col min="14" max="14" width="14.28515625" customWidth="1"/>
    <col min="15" max="15" width="13.42578125" customWidth="1"/>
    <col min="16" max="16" width="11.7109375" customWidth="1"/>
    <col min="17" max="17" width="12.42578125" customWidth="1"/>
    <col min="18" max="18" width="11.7109375" customWidth="1"/>
  </cols>
  <sheetData>
    <row r="1" spans="1:12" ht="21" thickBot="1">
      <c r="A1" s="956" t="s">
        <v>931</v>
      </c>
      <c r="B1" s="957"/>
      <c r="C1" s="957"/>
      <c r="D1" s="957"/>
      <c r="E1" s="957"/>
      <c r="F1" s="954" t="s">
        <v>80</v>
      </c>
      <c r="G1" s="954"/>
      <c r="H1" s="954"/>
      <c r="I1" s="252"/>
      <c r="J1" s="252"/>
      <c r="K1" s="463"/>
    </row>
    <row r="2" spans="1:12" s="448" customFormat="1" ht="20.25">
      <c r="A2" s="461"/>
      <c r="B2" s="461"/>
      <c r="C2" s="253"/>
      <c r="D2" s="462"/>
      <c r="E2" s="462"/>
      <c r="F2" s="462"/>
      <c r="G2" s="253"/>
      <c r="H2" s="253"/>
      <c r="I2" s="253"/>
      <c r="J2" s="253"/>
      <c r="K2" s="253"/>
    </row>
    <row r="3" spans="1:12" s="448" customFormat="1" ht="21" thickBot="1">
      <c r="A3" s="461"/>
      <c r="B3" s="461"/>
      <c r="C3" s="253"/>
      <c r="D3" s="462"/>
      <c r="E3" s="462"/>
      <c r="F3" s="462"/>
      <c r="G3" s="253"/>
      <c r="H3" s="253"/>
      <c r="I3" s="253"/>
      <c r="J3" s="253"/>
      <c r="K3" s="253"/>
    </row>
    <row r="4" spans="1:12" ht="12.75" customHeight="1" thickBot="1">
      <c r="A4" s="943" t="s">
        <v>907</v>
      </c>
      <c r="B4" s="984"/>
      <c r="C4" s="984"/>
      <c r="D4" s="984"/>
      <c r="E4" s="984"/>
      <c r="F4" s="984"/>
      <c r="G4" s="984"/>
      <c r="H4" s="984"/>
      <c r="I4" s="984"/>
      <c r="J4" s="984"/>
      <c r="K4" s="985"/>
    </row>
    <row r="5" spans="1:12">
      <c r="A5" s="99"/>
      <c r="B5" s="253"/>
      <c r="C5" s="253"/>
      <c r="D5" s="254"/>
      <c r="E5" s="254"/>
      <c r="F5" s="253"/>
      <c r="G5" s="253"/>
      <c r="H5" s="253"/>
      <c r="I5" s="253"/>
      <c r="J5" s="253"/>
      <c r="K5" s="24"/>
    </row>
    <row r="6" spans="1:12">
      <c r="A6" s="687"/>
      <c r="B6" s="311" t="s">
        <v>42</v>
      </c>
      <c r="C6" s="987" t="s">
        <v>43</v>
      </c>
      <c r="D6" s="987"/>
      <c r="E6" s="987"/>
      <c r="F6" s="987"/>
      <c r="G6" s="987"/>
      <c r="H6" s="990" t="s">
        <v>44</v>
      </c>
      <c r="I6" s="990"/>
      <c r="J6" s="990"/>
      <c r="K6" s="991"/>
    </row>
    <row r="7" spans="1:12" ht="38.25">
      <c r="A7" s="619" t="s">
        <v>49</v>
      </c>
      <c r="B7" s="258" t="s">
        <v>265</v>
      </c>
      <c r="C7" s="300" t="s">
        <v>192</v>
      </c>
      <c r="D7" s="300" t="s">
        <v>194</v>
      </c>
      <c r="E7" s="300" t="s">
        <v>193</v>
      </c>
      <c r="F7" s="300" t="s">
        <v>150</v>
      </c>
      <c r="G7" s="300" t="s">
        <v>28</v>
      </c>
      <c r="H7" s="31" t="s">
        <v>192</v>
      </c>
      <c r="I7" s="300" t="s">
        <v>194</v>
      </c>
      <c r="J7" s="300" t="s">
        <v>193</v>
      </c>
      <c r="K7" s="688" t="s">
        <v>150</v>
      </c>
    </row>
    <row r="8" spans="1:12">
      <c r="A8" s="621" t="s">
        <v>151</v>
      </c>
      <c r="B8" s="341"/>
      <c r="C8" s="302" t="s">
        <v>267</v>
      </c>
      <c r="D8" s="630" t="s">
        <v>280</v>
      </c>
      <c r="E8" s="630" t="s">
        <v>268</v>
      </c>
      <c r="F8" s="630" t="s">
        <v>268</v>
      </c>
      <c r="G8" s="630" t="s">
        <v>280</v>
      </c>
      <c r="H8" s="686" t="s">
        <v>268</v>
      </c>
      <c r="I8" s="686" t="s">
        <v>267</v>
      </c>
      <c r="J8" s="630" t="s">
        <v>280</v>
      </c>
      <c r="K8" s="689" t="s">
        <v>268</v>
      </c>
    </row>
    <row r="9" spans="1:12" ht="14.25">
      <c r="A9" s="524">
        <v>1063</v>
      </c>
      <c r="B9" s="253" t="s">
        <v>937</v>
      </c>
      <c r="C9" s="333">
        <v>71250</v>
      </c>
      <c r="D9" s="333">
        <v>10700</v>
      </c>
      <c r="E9" s="333">
        <v>8940</v>
      </c>
      <c r="F9" s="333">
        <v>10070</v>
      </c>
      <c r="G9" s="623">
        <v>0</v>
      </c>
      <c r="H9" s="628">
        <f>C9*1.05</f>
        <v>74812.5</v>
      </c>
      <c r="I9" s="623">
        <f>D9*1.19</f>
        <v>12733</v>
      </c>
      <c r="J9" s="623">
        <f>E9*1.1</f>
        <v>9834</v>
      </c>
      <c r="K9" s="624">
        <f>F9*1.05</f>
        <v>10573.5</v>
      </c>
      <c r="L9" s="78"/>
    </row>
    <row r="10" spans="1:12" ht="14.25">
      <c r="A10" s="524">
        <v>2992</v>
      </c>
      <c r="B10" s="253" t="s">
        <v>749</v>
      </c>
      <c r="C10" s="333">
        <v>59710</v>
      </c>
      <c r="D10" s="333">
        <v>9280</v>
      </c>
      <c r="E10" s="333">
        <v>6970</v>
      </c>
      <c r="F10" s="333">
        <v>14090</v>
      </c>
      <c r="G10" s="623">
        <v>0</v>
      </c>
      <c r="H10" s="628">
        <f t="shared" ref="H10:H19" si="0">C10*1.05</f>
        <v>62695.5</v>
      </c>
      <c r="I10" s="623">
        <f t="shared" ref="I10:I19" si="1">D10*1.19</f>
        <v>11043.199999999999</v>
      </c>
      <c r="J10" s="623">
        <f t="shared" ref="J10:J19" si="2">E10*1.1</f>
        <v>7667.0000000000009</v>
      </c>
      <c r="K10" s="624">
        <f t="shared" ref="K10:K19" si="3">F10*1.05</f>
        <v>14794.5</v>
      </c>
      <c r="L10" s="78"/>
    </row>
    <row r="11" spans="1:12" ht="14.25">
      <c r="A11" s="524">
        <v>3003</v>
      </c>
      <c r="B11" s="253" t="s">
        <v>339</v>
      </c>
      <c r="C11" s="333">
        <v>59710</v>
      </c>
      <c r="D11" s="333">
        <v>9280</v>
      </c>
      <c r="E11" s="333">
        <v>6970</v>
      </c>
      <c r="F11" s="623">
        <v>0</v>
      </c>
      <c r="G11" s="623">
        <v>0</v>
      </c>
      <c r="H11" s="628">
        <f>C11*1.05</f>
        <v>62695.5</v>
      </c>
      <c r="I11" s="623">
        <f t="shared" si="1"/>
        <v>11043.199999999999</v>
      </c>
      <c r="J11" s="623">
        <f t="shared" si="2"/>
        <v>7667.0000000000009</v>
      </c>
      <c r="K11" s="624">
        <f t="shared" si="3"/>
        <v>0</v>
      </c>
      <c r="L11" s="78"/>
    </row>
    <row r="12" spans="1:12" ht="14.25">
      <c r="A12" s="524">
        <v>3009</v>
      </c>
      <c r="B12" s="253" t="s">
        <v>340</v>
      </c>
      <c r="C12" s="333">
        <v>59710</v>
      </c>
      <c r="D12" s="333">
        <v>9280</v>
      </c>
      <c r="E12" s="333">
        <v>6970</v>
      </c>
      <c r="F12" s="333">
        <v>14090</v>
      </c>
      <c r="G12" s="333">
        <v>11670</v>
      </c>
      <c r="H12" s="628">
        <f t="shared" si="0"/>
        <v>62695.5</v>
      </c>
      <c r="I12" s="623">
        <f t="shared" si="1"/>
        <v>11043.199999999999</v>
      </c>
      <c r="J12" s="623">
        <f t="shared" si="2"/>
        <v>7667.0000000000009</v>
      </c>
      <c r="K12" s="624">
        <f t="shared" si="3"/>
        <v>14794.5</v>
      </c>
      <c r="L12" s="78"/>
    </row>
    <row r="13" spans="1:12" ht="14.25">
      <c r="A13" s="524">
        <v>3017</v>
      </c>
      <c r="B13" s="253" t="s">
        <v>342</v>
      </c>
      <c r="C13" s="333">
        <v>71250</v>
      </c>
      <c r="D13" s="333">
        <v>10700</v>
      </c>
      <c r="E13" s="333">
        <v>8940</v>
      </c>
      <c r="F13" s="333">
        <v>10070</v>
      </c>
      <c r="G13" s="623">
        <v>0</v>
      </c>
      <c r="H13" s="628">
        <f t="shared" si="0"/>
        <v>74812.5</v>
      </c>
      <c r="I13" s="623">
        <f t="shared" si="1"/>
        <v>12733</v>
      </c>
      <c r="J13" s="623">
        <f t="shared" si="2"/>
        <v>9834</v>
      </c>
      <c r="K13" s="624">
        <f t="shared" si="3"/>
        <v>10573.5</v>
      </c>
      <c r="L13" s="78"/>
    </row>
    <row r="14" spans="1:12" ht="14.25">
      <c r="A14" s="524">
        <v>3021</v>
      </c>
      <c r="B14" s="253" t="s">
        <v>195</v>
      </c>
      <c r="C14" s="333">
        <v>93270</v>
      </c>
      <c r="D14" s="333">
        <v>13710</v>
      </c>
      <c r="E14" s="333">
        <v>11310</v>
      </c>
      <c r="F14" s="333">
        <v>21970</v>
      </c>
      <c r="G14" s="333">
        <v>11670</v>
      </c>
      <c r="H14" s="628">
        <f t="shared" si="0"/>
        <v>97933.5</v>
      </c>
      <c r="I14" s="623">
        <f t="shared" si="1"/>
        <v>16314.9</v>
      </c>
      <c r="J14" s="623">
        <f t="shared" si="2"/>
        <v>12441.000000000002</v>
      </c>
      <c r="K14" s="624">
        <f t="shared" si="3"/>
        <v>23068.5</v>
      </c>
      <c r="L14" s="78"/>
    </row>
    <row r="15" spans="1:12" ht="14.25">
      <c r="A15" s="524">
        <v>3028</v>
      </c>
      <c r="B15" s="253" t="s">
        <v>338</v>
      </c>
      <c r="C15" s="333">
        <v>59710</v>
      </c>
      <c r="D15" s="333">
        <v>9280</v>
      </c>
      <c r="E15" s="333">
        <v>6970</v>
      </c>
      <c r="F15" s="333">
        <v>14090</v>
      </c>
      <c r="G15" s="333">
        <v>11670</v>
      </c>
      <c r="H15" s="628">
        <f t="shared" si="0"/>
        <v>62695.5</v>
      </c>
      <c r="I15" s="623">
        <f t="shared" si="1"/>
        <v>11043.199999999999</v>
      </c>
      <c r="J15" s="623">
        <f t="shared" si="2"/>
        <v>7667.0000000000009</v>
      </c>
      <c r="K15" s="624">
        <f t="shared" si="3"/>
        <v>14794.5</v>
      </c>
      <c r="L15" s="78"/>
    </row>
    <row r="16" spans="1:12" ht="14.25">
      <c r="A16" s="524">
        <v>3042</v>
      </c>
      <c r="B16" s="253" t="s">
        <v>750</v>
      </c>
      <c r="C16" s="623">
        <v>0</v>
      </c>
      <c r="D16" s="623">
        <v>0</v>
      </c>
      <c r="E16" s="623">
        <v>0</v>
      </c>
      <c r="F16" s="333">
        <v>4720</v>
      </c>
      <c r="G16" s="623">
        <v>0</v>
      </c>
      <c r="H16" s="628">
        <f t="shared" si="0"/>
        <v>0</v>
      </c>
      <c r="I16" s="623">
        <f t="shared" si="1"/>
        <v>0</v>
      </c>
      <c r="J16" s="623">
        <f t="shared" si="2"/>
        <v>0</v>
      </c>
      <c r="K16" s="624">
        <f t="shared" si="3"/>
        <v>4956</v>
      </c>
      <c r="L16" s="78"/>
    </row>
    <row r="17" spans="1:12" s="105" customFormat="1" ht="14.25">
      <c r="A17" s="524">
        <v>3046</v>
      </c>
      <c r="B17" s="253" t="s">
        <v>343</v>
      </c>
      <c r="C17" s="333">
        <v>50470</v>
      </c>
      <c r="D17" s="333">
        <v>10700</v>
      </c>
      <c r="E17" s="333">
        <v>8940</v>
      </c>
      <c r="F17" s="333">
        <v>10070</v>
      </c>
      <c r="G17" s="623">
        <v>0</v>
      </c>
      <c r="H17" s="628">
        <f t="shared" si="0"/>
        <v>52993.5</v>
      </c>
      <c r="I17" s="623">
        <f t="shared" si="1"/>
        <v>12733</v>
      </c>
      <c r="J17" s="623">
        <f t="shared" si="2"/>
        <v>9834</v>
      </c>
      <c r="K17" s="624">
        <f t="shared" si="3"/>
        <v>10573.5</v>
      </c>
    </row>
    <row r="18" spans="1:12" s="105" customFormat="1" ht="14.25">
      <c r="A18" s="524">
        <v>3047</v>
      </c>
      <c r="B18" s="253" t="s">
        <v>466</v>
      </c>
      <c r="C18" s="623">
        <v>0</v>
      </c>
      <c r="D18" s="623">
        <v>0</v>
      </c>
      <c r="E18" s="623">
        <v>0</v>
      </c>
      <c r="F18" s="623">
        <v>0</v>
      </c>
      <c r="G18" s="333">
        <v>11670</v>
      </c>
      <c r="H18" s="628">
        <f t="shared" si="0"/>
        <v>0</v>
      </c>
      <c r="I18" s="623">
        <f t="shared" si="1"/>
        <v>0</v>
      </c>
      <c r="J18" s="623">
        <f t="shared" si="2"/>
        <v>0</v>
      </c>
      <c r="K18" s="624">
        <f t="shared" si="3"/>
        <v>0</v>
      </c>
    </row>
    <row r="19" spans="1:12" ht="14.25">
      <c r="A19" s="690">
        <v>3079</v>
      </c>
      <c r="B19" s="39" t="s">
        <v>341</v>
      </c>
      <c r="C19" s="406">
        <v>45950</v>
      </c>
      <c r="D19" s="406">
        <v>9280</v>
      </c>
      <c r="E19" s="406">
        <v>8100</v>
      </c>
      <c r="F19" s="406">
        <v>14090</v>
      </c>
      <c r="G19" s="404">
        <v>11670</v>
      </c>
      <c r="H19" s="873">
        <f t="shared" si="0"/>
        <v>48247.5</v>
      </c>
      <c r="I19" s="872">
        <f t="shared" si="1"/>
        <v>11043.199999999999</v>
      </c>
      <c r="J19" s="872">
        <f t="shared" si="2"/>
        <v>8910</v>
      </c>
      <c r="K19" s="874">
        <f t="shared" si="3"/>
        <v>14794.5</v>
      </c>
      <c r="L19" s="78"/>
    </row>
    <row r="20" spans="1:12">
      <c r="A20" s="681"/>
      <c r="B20" s="253"/>
      <c r="C20" s="38"/>
      <c r="D20" s="38"/>
      <c r="E20" s="38"/>
      <c r="F20" s="38"/>
      <c r="G20" s="38"/>
      <c r="H20" s="253"/>
      <c r="I20" s="253"/>
      <c r="J20" s="253"/>
      <c r="K20" s="24"/>
      <c r="L20" s="78"/>
    </row>
    <row r="21" spans="1:12" s="439" customFormat="1">
      <c r="A21" s="21"/>
      <c r="B21" s="253"/>
      <c r="C21" s="38"/>
      <c r="D21" s="38"/>
      <c r="E21" s="38"/>
      <c r="F21" s="38"/>
      <c r="G21" s="38"/>
      <c r="H21" s="253"/>
      <c r="I21" s="253"/>
      <c r="J21" s="253"/>
      <c r="K21" s="24"/>
    </row>
    <row r="22" spans="1:12">
      <c r="A22" s="99"/>
      <c r="B22" s="253" t="s">
        <v>302</v>
      </c>
      <c r="C22" s="38"/>
      <c r="D22" s="38"/>
      <c r="E22" s="38"/>
      <c r="F22" s="333">
        <v>467880</v>
      </c>
      <c r="G22" s="38"/>
      <c r="H22" s="253"/>
      <c r="I22" s="691"/>
      <c r="J22" s="691"/>
      <c r="K22" s="692"/>
      <c r="L22" s="78"/>
    </row>
    <row r="23" spans="1:12">
      <c r="A23" s="99"/>
      <c r="B23" s="253" t="s">
        <v>29</v>
      </c>
      <c r="C23" s="38"/>
      <c r="D23" s="38"/>
      <c r="E23" s="38"/>
      <c r="F23" s="333">
        <v>4720</v>
      </c>
      <c r="G23" s="38"/>
      <c r="H23" s="253"/>
      <c r="I23" s="693"/>
      <c r="J23" s="693"/>
      <c r="K23" s="694"/>
      <c r="L23" s="78"/>
    </row>
    <row r="24" spans="1:12">
      <c r="A24" s="99"/>
      <c r="B24" s="253"/>
      <c r="C24" s="38"/>
      <c r="D24" s="38"/>
      <c r="E24" s="38"/>
      <c r="F24" s="38"/>
      <c r="G24" s="38"/>
      <c r="H24" s="253"/>
      <c r="I24" s="693"/>
      <c r="J24" s="693"/>
      <c r="K24" s="694"/>
      <c r="L24" s="78"/>
    </row>
    <row r="25" spans="1:12">
      <c r="A25" s="99"/>
      <c r="B25" s="253" t="s">
        <v>66</v>
      </c>
      <c r="C25" s="253"/>
      <c r="D25" s="253"/>
      <c r="E25" s="253"/>
      <c r="F25" s="253"/>
      <c r="G25" s="253"/>
      <c r="H25" s="253"/>
      <c r="I25" s="693"/>
      <c r="J25" s="693"/>
      <c r="K25" s="694"/>
      <c r="L25" s="78"/>
    </row>
    <row r="26" spans="1:12">
      <c r="A26" s="99"/>
      <c r="B26" s="253" t="s">
        <v>344</v>
      </c>
      <c r="C26" s="253"/>
      <c r="D26" s="253"/>
      <c r="E26" s="253"/>
      <c r="F26" s="253"/>
      <c r="G26" s="253"/>
      <c r="H26" s="253"/>
      <c r="I26" s="693"/>
      <c r="J26" s="693"/>
      <c r="K26" s="694"/>
      <c r="L26" s="78"/>
    </row>
    <row r="27" spans="1:12">
      <c r="A27" s="99"/>
      <c r="B27" s="253"/>
      <c r="C27" s="253"/>
      <c r="D27" s="253"/>
      <c r="E27" s="253"/>
      <c r="F27" s="253"/>
      <c r="G27" s="253"/>
      <c r="H27" s="253"/>
      <c r="I27" s="693"/>
      <c r="J27" s="693"/>
      <c r="K27" s="694"/>
      <c r="L27" s="78"/>
    </row>
    <row r="28" spans="1:12">
      <c r="A28" s="99"/>
      <c r="B28" s="38" t="s">
        <v>530</v>
      </c>
      <c r="C28" s="253"/>
      <c r="D28" s="253"/>
      <c r="E28" s="253"/>
      <c r="F28" s="253"/>
      <c r="G28" s="253"/>
      <c r="H28" s="253"/>
      <c r="I28" s="693"/>
      <c r="J28" s="693"/>
      <c r="K28" s="694"/>
      <c r="L28" s="78"/>
    </row>
    <row r="29" spans="1:12">
      <c r="A29" s="99"/>
      <c r="B29" s="253" t="s">
        <v>257</v>
      </c>
      <c r="C29" s="253"/>
      <c r="D29" s="253"/>
      <c r="E29" s="253"/>
      <c r="F29" s="253"/>
      <c r="G29" s="253"/>
      <c r="H29" s="253"/>
      <c r="I29" s="693"/>
      <c r="J29" s="693"/>
      <c r="K29" s="694"/>
      <c r="L29" s="78"/>
    </row>
    <row r="30" spans="1:12">
      <c r="A30" s="99"/>
      <c r="B30" s="253" t="s">
        <v>258</v>
      </c>
      <c r="C30" s="253"/>
      <c r="D30" s="253"/>
      <c r="E30" s="253"/>
      <c r="F30" s="253"/>
      <c r="G30" s="253"/>
      <c r="H30" s="253"/>
      <c r="I30" s="693"/>
      <c r="J30" s="693"/>
      <c r="K30" s="694"/>
      <c r="L30" s="78"/>
    </row>
    <row r="31" spans="1:12">
      <c r="A31" s="99"/>
      <c r="B31" s="253" t="s">
        <v>259</v>
      </c>
      <c r="C31" s="253"/>
      <c r="D31" s="253"/>
      <c r="E31" s="253"/>
      <c r="F31" s="253"/>
      <c r="G31" s="253"/>
      <c r="H31" s="253"/>
      <c r="I31" s="693"/>
      <c r="J31" s="693"/>
      <c r="K31" s="694"/>
      <c r="L31" s="78"/>
    </row>
    <row r="32" spans="1:12">
      <c r="A32" s="99"/>
      <c r="B32" s="253" t="s">
        <v>260</v>
      </c>
      <c r="C32" s="253"/>
      <c r="D32" s="253"/>
      <c r="E32" s="253"/>
      <c r="F32" s="253"/>
      <c r="G32" s="253"/>
      <c r="H32" s="253"/>
      <c r="I32" s="253"/>
      <c r="J32" s="253"/>
      <c r="K32" s="24"/>
      <c r="L32" s="78"/>
    </row>
    <row r="33" spans="1:12">
      <c r="A33" s="99"/>
      <c r="B33" s="253" t="s">
        <v>345</v>
      </c>
      <c r="C33" s="253"/>
      <c r="D33" s="253"/>
      <c r="E33" s="253"/>
      <c r="F33" s="253"/>
      <c r="G33" s="253"/>
      <c r="H33" s="253"/>
      <c r="I33" s="253"/>
      <c r="J33" s="253"/>
      <c r="K33" s="24"/>
      <c r="L33" s="78"/>
    </row>
    <row r="34" spans="1:12" s="242" customFormat="1">
      <c r="A34" s="99"/>
      <c r="B34" s="695" t="s">
        <v>407</v>
      </c>
      <c r="C34" s="253"/>
      <c r="D34" s="253"/>
      <c r="E34" s="253"/>
      <c r="F34" s="253"/>
      <c r="G34" s="253"/>
      <c r="H34" s="253"/>
      <c r="I34" s="253"/>
      <c r="J34" s="253"/>
      <c r="K34" s="24"/>
    </row>
    <row r="35" spans="1:12">
      <c r="A35" s="99"/>
      <c r="B35" s="253"/>
      <c r="C35" s="253"/>
      <c r="D35" s="253"/>
      <c r="E35" s="253"/>
      <c r="F35" s="253"/>
      <c r="G35" s="253"/>
      <c r="H35" s="253"/>
      <c r="I35" s="253"/>
      <c r="J35" s="253"/>
      <c r="K35" s="24"/>
      <c r="L35" s="78"/>
    </row>
    <row r="36" spans="1:12" ht="12.75" customHeight="1">
      <c r="A36" s="99"/>
      <c r="B36" s="1008" t="s">
        <v>348</v>
      </c>
      <c r="C36" s="1008"/>
      <c r="D36" s="1008"/>
      <c r="E36" s="1008"/>
      <c r="F36" s="1008"/>
      <c r="G36" s="1008"/>
      <c r="H36" s="1008"/>
      <c r="I36" s="1008"/>
      <c r="J36" s="1008"/>
      <c r="K36" s="1009"/>
      <c r="L36" s="78"/>
    </row>
    <row r="37" spans="1:12">
      <c r="A37" s="99"/>
      <c r="B37" s="253" t="s">
        <v>349</v>
      </c>
      <c r="C37" s="253"/>
      <c r="D37" s="253"/>
      <c r="E37" s="253"/>
      <c r="F37" s="253"/>
      <c r="G37" s="253"/>
      <c r="H37" s="253"/>
      <c r="I37" s="253"/>
      <c r="J37" s="253"/>
      <c r="K37" s="24"/>
      <c r="L37" s="78"/>
    </row>
    <row r="38" spans="1:12">
      <c r="A38" s="99"/>
      <c r="B38" s="253"/>
      <c r="C38" s="253"/>
      <c r="D38" s="253"/>
      <c r="E38" s="253"/>
      <c r="F38" s="253"/>
      <c r="G38" s="253"/>
      <c r="H38" s="253"/>
      <c r="I38" s="253"/>
      <c r="J38" s="253"/>
      <c r="K38" s="24"/>
      <c r="L38" s="78"/>
    </row>
    <row r="39" spans="1:12">
      <c r="A39" s="17" t="s">
        <v>363</v>
      </c>
      <c r="B39" s="254"/>
      <c r="C39" s="253"/>
      <c r="D39" s="253"/>
      <c r="E39" s="253"/>
      <c r="F39" s="253"/>
      <c r="G39" s="253"/>
      <c r="H39" s="253"/>
      <c r="I39" s="253"/>
      <c r="J39" s="253"/>
      <c r="K39" s="24"/>
      <c r="L39" s="78"/>
    </row>
    <row r="40" spans="1:12">
      <c r="A40" s="99" t="s">
        <v>351</v>
      </c>
      <c r="B40" s="333">
        <v>5080</v>
      </c>
      <c r="C40" s="253"/>
      <c r="D40" s="253"/>
      <c r="E40" s="253"/>
      <c r="F40" s="253"/>
      <c r="G40" s="253"/>
      <c r="H40" s="253"/>
      <c r="I40" s="253"/>
      <c r="J40" s="253"/>
      <c r="K40" s="24"/>
      <c r="L40" s="78"/>
    </row>
    <row r="41" spans="1:12">
      <c r="A41" s="99" t="s">
        <v>352</v>
      </c>
      <c r="B41" s="333">
        <v>5640</v>
      </c>
      <c r="C41" s="253"/>
      <c r="D41" s="253"/>
      <c r="E41" s="253"/>
      <c r="F41" s="253"/>
      <c r="G41" s="253"/>
      <c r="H41" s="253"/>
      <c r="I41" s="253"/>
      <c r="J41" s="253"/>
      <c r="K41" s="24"/>
      <c r="L41" s="78"/>
    </row>
    <row r="42" spans="1:12">
      <c r="A42" s="99" t="s">
        <v>353</v>
      </c>
      <c r="B42" s="333">
        <v>6090</v>
      </c>
      <c r="C42" s="253"/>
      <c r="D42" s="253"/>
      <c r="E42" s="253"/>
      <c r="F42" s="253"/>
      <c r="G42" s="253"/>
      <c r="H42" s="253"/>
      <c r="I42" s="253"/>
      <c r="J42" s="253"/>
      <c r="K42" s="24"/>
      <c r="L42" s="78"/>
    </row>
    <row r="43" spans="1:12">
      <c r="A43" s="99"/>
      <c r="B43" s="467"/>
      <c r="C43" s="253"/>
      <c r="D43" s="253"/>
      <c r="E43" s="253"/>
      <c r="F43" s="253"/>
      <c r="G43" s="253"/>
      <c r="H43" s="253"/>
      <c r="I43" s="253"/>
      <c r="J43" s="253"/>
      <c r="K43" s="24"/>
      <c r="L43" s="78"/>
    </row>
    <row r="44" spans="1:12" ht="13.5" thickBot="1">
      <c r="A44" s="363"/>
      <c r="B44" s="3"/>
      <c r="C44" s="3"/>
      <c r="D44" s="3"/>
      <c r="E44" s="3"/>
      <c r="F44" s="3"/>
      <c r="G44" s="3"/>
      <c r="H44" s="3"/>
      <c r="I44" s="3"/>
      <c r="J44" s="3"/>
      <c r="K44" s="102"/>
      <c r="L44" s="78"/>
    </row>
    <row r="45" spans="1:12" s="448" customFormat="1">
      <c r="A45" s="253"/>
      <c r="B45" s="253"/>
      <c r="C45" s="253"/>
      <c r="D45" s="253"/>
      <c r="E45" s="253"/>
      <c r="F45" s="253"/>
      <c r="G45" s="253"/>
      <c r="H45" s="253"/>
      <c r="I45" s="253"/>
      <c r="J45" s="253"/>
      <c r="K45" s="253"/>
    </row>
    <row r="46" spans="1:12" s="448" customFormat="1" ht="13.5" thickBot="1">
      <c r="A46" s="253"/>
      <c r="B46" s="253"/>
      <c r="C46" s="253"/>
      <c r="D46" s="253"/>
      <c r="E46" s="253"/>
      <c r="F46" s="253"/>
      <c r="G46" s="253"/>
      <c r="H46" s="253"/>
      <c r="I46" s="253"/>
      <c r="J46" s="253"/>
      <c r="K46" s="253"/>
    </row>
    <row r="47" spans="1:12" ht="12.6" customHeight="1" thickBot="1">
      <c r="A47" s="1005" t="s">
        <v>908</v>
      </c>
      <c r="B47" s="1006"/>
      <c r="C47" s="1006"/>
      <c r="D47" s="1007"/>
      <c r="E47" s="253"/>
      <c r="F47" s="253"/>
      <c r="G47" s="253"/>
      <c r="H47" s="253"/>
      <c r="I47" s="253"/>
      <c r="J47" s="253"/>
      <c r="K47" s="253"/>
      <c r="L47" s="78"/>
    </row>
    <row r="48" spans="1:12">
      <c r="A48" s="99"/>
      <c r="B48" s="253"/>
      <c r="C48" s="253"/>
      <c r="D48" s="24"/>
      <c r="E48" s="253"/>
      <c r="F48" s="253"/>
      <c r="G48" s="253"/>
      <c r="H48" s="253"/>
      <c r="I48" s="253"/>
      <c r="J48" s="253"/>
      <c r="K48" s="253"/>
      <c r="L48" s="78"/>
    </row>
    <row r="49" spans="1:12">
      <c r="A49" s="99"/>
      <c r="B49" s="253"/>
      <c r="C49" s="253"/>
      <c r="D49" s="24"/>
      <c r="E49" s="253"/>
      <c r="F49" s="253"/>
      <c r="G49" s="253"/>
      <c r="H49" s="253"/>
      <c r="I49" s="253"/>
      <c r="J49" s="253"/>
      <c r="K49" s="253"/>
      <c r="L49" s="78"/>
    </row>
    <row r="50" spans="1:12">
      <c r="A50" s="99"/>
      <c r="B50" s="253" t="s">
        <v>47</v>
      </c>
      <c r="C50" s="405">
        <v>922370</v>
      </c>
      <c r="D50" s="24" t="s">
        <v>402</v>
      </c>
      <c r="E50" s="253"/>
      <c r="F50" s="253"/>
      <c r="G50" s="253"/>
      <c r="H50" s="253"/>
      <c r="I50" s="253"/>
      <c r="J50" s="253"/>
      <c r="K50" s="253"/>
      <c r="L50" s="78"/>
    </row>
    <row r="51" spans="1:12">
      <c r="A51" s="99"/>
      <c r="B51" s="253" t="s">
        <v>413</v>
      </c>
      <c r="C51" s="405">
        <v>1000000</v>
      </c>
      <c r="D51" s="24" t="s">
        <v>402</v>
      </c>
      <c r="E51" s="253"/>
      <c r="F51" s="253"/>
      <c r="G51" s="253"/>
      <c r="H51" s="253"/>
      <c r="I51" s="253"/>
      <c r="J51" s="253"/>
      <c r="K51" s="253"/>
      <c r="L51" s="78"/>
    </row>
    <row r="52" spans="1:12">
      <c r="A52" s="99"/>
      <c r="B52" s="253" t="s">
        <v>222</v>
      </c>
      <c r="C52" s="405">
        <v>1614150</v>
      </c>
      <c r="D52" s="24" t="s">
        <v>402</v>
      </c>
      <c r="E52" s="253"/>
      <c r="F52" s="253"/>
      <c r="G52" s="253"/>
      <c r="H52" s="253"/>
      <c r="I52" s="253"/>
      <c r="J52" s="253"/>
      <c r="K52" s="253"/>
      <c r="L52" s="78"/>
    </row>
    <row r="53" spans="1:12">
      <c r="A53" s="99"/>
      <c r="B53" s="253" t="s">
        <v>223</v>
      </c>
      <c r="C53" s="405">
        <v>230590</v>
      </c>
      <c r="D53" s="24" t="s">
        <v>402</v>
      </c>
      <c r="E53" s="253"/>
      <c r="F53" s="253"/>
      <c r="G53" s="253"/>
      <c r="H53" s="253"/>
      <c r="I53" s="253"/>
      <c r="J53" s="253"/>
      <c r="K53" s="253"/>
      <c r="L53" s="78"/>
    </row>
    <row r="54" spans="1:12">
      <c r="A54" s="99"/>
      <c r="B54" s="253" t="s">
        <v>547</v>
      </c>
      <c r="C54" s="405">
        <v>737890</v>
      </c>
      <c r="D54" s="24" t="s">
        <v>402</v>
      </c>
      <c r="E54" s="253"/>
      <c r="F54" s="253"/>
      <c r="G54" s="253"/>
      <c r="H54" s="253"/>
      <c r="I54" s="253"/>
      <c r="J54" s="253"/>
      <c r="K54" s="253"/>
      <c r="L54" s="78"/>
    </row>
    <row r="55" spans="1:12">
      <c r="A55" s="99"/>
      <c r="B55" s="253" t="s">
        <v>451</v>
      </c>
      <c r="C55" s="405">
        <v>2758323</v>
      </c>
      <c r="D55" s="24" t="s">
        <v>402</v>
      </c>
      <c r="E55" s="253"/>
      <c r="F55" s="253"/>
      <c r="G55" s="253"/>
      <c r="H55" s="253"/>
      <c r="I55" s="253"/>
      <c r="J55" s="253"/>
      <c r="K55" s="253"/>
      <c r="L55" s="78"/>
    </row>
    <row r="56" spans="1:12">
      <c r="A56" s="99"/>
      <c r="B56" s="253"/>
      <c r="C56" s="467"/>
      <c r="D56" s="24"/>
      <c r="E56" s="253"/>
      <c r="F56" s="253"/>
      <c r="G56" s="253"/>
      <c r="H56" s="253"/>
      <c r="I56" s="253"/>
      <c r="J56" s="253"/>
      <c r="K56" s="253"/>
      <c r="L56" s="78"/>
    </row>
    <row r="57" spans="1:12">
      <c r="A57" s="99"/>
      <c r="B57" s="253"/>
      <c r="C57" s="253"/>
      <c r="D57" s="24"/>
      <c r="E57" s="253"/>
      <c r="F57" s="253"/>
      <c r="G57" s="253"/>
      <c r="H57" s="253"/>
      <c r="I57" s="253"/>
      <c r="J57" s="253"/>
      <c r="K57" s="253"/>
      <c r="L57" s="78"/>
    </row>
    <row r="58" spans="1:12" s="235" customFormat="1">
      <c r="A58" s="99"/>
      <c r="B58" s="38" t="s">
        <v>552</v>
      </c>
      <c r="C58" s="253"/>
      <c r="D58" s="24"/>
      <c r="E58" s="253"/>
      <c r="F58" s="253"/>
      <c r="G58" s="253"/>
      <c r="H58" s="253"/>
      <c r="I58" s="253"/>
      <c r="J58" s="253"/>
      <c r="K58" s="253"/>
    </row>
    <row r="59" spans="1:12" s="235" customFormat="1">
      <c r="A59" s="99"/>
      <c r="B59" s="253"/>
      <c r="C59" s="253"/>
      <c r="D59" s="24"/>
      <c r="E59" s="253"/>
      <c r="F59" s="253"/>
      <c r="G59" s="253"/>
      <c r="H59" s="253"/>
      <c r="I59" s="253"/>
      <c r="J59" s="253"/>
      <c r="K59" s="253"/>
    </row>
    <row r="60" spans="1:12">
      <c r="A60" s="99"/>
      <c r="B60" s="38" t="s">
        <v>551</v>
      </c>
      <c r="C60" s="253"/>
      <c r="D60" s="24"/>
      <c r="E60" s="253"/>
      <c r="F60" s="253"/>
      <c r="G60" s="253"/>
      <c r="H60" s="253"/>
      <c r="I60" s="253"/>
      <c r="J60" s="253"/>
      <c r="K60" s="253"/>
      <c r="L60" s="78"/>
    </row>
    <row r="61" spans="1:12">
      <c r="A61" s="99"/>
      <c r="B61" s="253"/>
      <c r="C61" s="253"/>
      <c r="D61" s="24"/>
      <c r="E61" s="253"/>
      <c r="F61" s="253"/>
      <c r="G61" s="253"/>
      <c r="H61" s="253"/>
      <c r="I61" s="253"/>
      <c r="J61" s="253"/>
      <c r="K61" s="253"/>
      <c r="L61" s="78"/>
    </row>
    <row r="62" spans="1:12">
      <c r="A62" s="99"/>
      <c r="B62" s="38" t="s">
        <v>550</v>
      </c>
      <c r="C62" s="253"/>
      <c r="D62" s="24"/>
      <c r="E62" s="253"/>
      <c r="F62" s="253"/>
      <c r="G62" s="253"/>
      <c r="H62" s="253"/>
      <c r="I62" s="253"/>
      <c r="J62" s="253"/>
      <c r="K62" s="253"/>
      <c r="L62" s="78"/>
    </row>
    <row r="63" spans="1:12">
      <c r="A63" s="99"/>
      <c r="B63" s="253"/>
      <c r="C63" s="253"/>
      <c r="D63" s="24"/>
      <c r="E63" s="253"/>
      <c r="F63" s="253"/>
      <c r="G63" s="253"/>
      <c r="H63" s="253"/>
      <c r="I63" s="253"/>
      <c r="J63" s="253"/>
      <c r="K63" s="253"/>
      <c r="L63" s="78"/>
    </row>
    <row r="64" spans="1:12">
      <c r="A64" s="99"/>
      <c r="B64" s="253" t="s">
        <v>452</v>
      </c>
      <c r="C64" s="253"/>
      <c r="D64" s="24"/>
      <c r="E64" s="253"/>
      <c r="F64" s="253"/>
      <c r="G64" s="253"/>
      <c r="H64" s="253"/>
      <c r="I64" s="253"/>
      <c r="J64" s="253"/>
      <c r="K64" s="253"/>
      <c r="L64" s="78"/>
    </row>
    <row r="65" spans="1:12">
      <c r="A65" s="99"/>
      <c r="B65" s="253" t="s">
        <v>453</v>
      </c>
      <c r="C65" s="467">
        <v>1600000</v>
      </c>
      <c r="D65" s="24" t="s">
        <v>402</v>
      </c>
      <c r="E65" s="253"/>
      <c r="F65" s="253"/>
      <c r="G65" s="253"/>
      <c r="H65" s="253"/>
      <c r="I65" s="253"/>
      <c r="J65" s="253"/>
      <c r="K65" s="253"/>
      <c r="L65" s="78"/>
    </row>
    <row r="66" spans="1:12">
      <c r="A66" s="99"/>
      <c r="B66" s="253" t="s">
        <v>454</v>
      </c>
      <c r="C66" s="467">
        <v>700000</v>
      </c>
      <c r="D66" s="24" t="s">
        <v>402</v>
      </c>
      <c r="E66" s="253"/>
      <c r="F66" s="253"/>
      <c r="G66" s="253"/>
      <c r="H66" s="253"/>
      <c r="I66" s="253"/>
      <c r="J66" s="253"/>
      <c r="K66" s="253"/>
      <c r="L66" s="78"/>
    </row>
    <row r="67" spans="1:12">
      <c r="A67" s="99"/>
      <c r="B67" s="253" t="s">
        <v>455</v>
      </c>
      <c r="C67" s="467">
        <v>1600000</v>
      </c>
      <c r="D67" s="24" t="s">
        <v>402</v>
      </c>
      <c r="E67" s="253"/>
      <c r="F67" s="253"/>
      <c r="G67" s="253"/>
      <c r="H67" s="253"/>
      <c r="I67" s="253"/>
      <c r="J67" s="253"/>
      <c r="K67" s="253"/>
      <c r="L67" s="78"/>
    </row>
    <row r="68" spans="1:12">
      <c r="A68" s="99"/>
      <c r="B68" s="253" t="s">
        <v>456</v>
      </c>
      <c r="C68" s="467">
        <v>200000</v>
      </c>
      <c r="D68" s="24" t="s">
        <v>402</v>
      </c>
      <c r="E68" s="253"/>
      <c r="F68" s="253"/>
      <c r="G68" s="253"/>
      <c r="H68" s="253"/>
      <c r="I68" s="253"/>
      <c r="J68" s="253"/>
      <c r="K68" s="253"/>
      <c r="L68" s="78"/>
    </row>
    <row r="69" spans="1:12">
      <c r="A69" s="99"/>
      <c r="B69" s="253" t="s">
        <v>457</v>
      </c>
      <c r="C69" s="467">
        <v>700000</v>
      </c>
      <c r="D69" s="24" t="s">
        <v>402</v>
      </c>
      <c r="E69" s="253"/>
      <c r="F69" s="253"/>
      <c r="G69" s="253"/>
      <c r="H69" s="253"/>
      <c r="I69" s="253"/>
      <c r="J69" s="253"/>
      <c r="K69" s="253"/>
      <c r="L69" s="78"/>
    </row>
    <row r="70" spans="1:12">
      <c r="A70" s="99"/>
      <c r="B70" s="253" t="s">
        <v>458</v>
      </c>
      <c r="C70" s="467">
        <v>1000000</v>
      </c>
      <c r="D70" s="24" t="s">
        <v>402</v>
      </c>
      <c r="E70" s="253"/>
      <c r="F70" s="253"/>
      <c r="G70" s="253"/>
      <c r="H70" s="253"/>
      <c r="I70" s="253"/>
      <c r="J70" s="253"/>
      <c r="K70" s="253"/>
      <c r="L70" s="78"/>
    </row>
    <row r="71" spans="1:12">
      <c r="A71" s="99"/>
      <c r="B71" s="253" t="s">
        <v>459</v>
      </c>
      <c r="C71" s="467">
        <v>1600000</v>
      </c>
      <c r="D71" s="24" t="s">
        <v>402</v>
      </c>
      <c r="E71" s="253"/>
      <c r="F71" s="253"/>
      <c r="G71" s="253"/>
      <c r="H71" s="253"/>
      <c r="I71" s="253"/>
      <c r="J71" s="253"/>
      <c r="K71" s="253"/>
    </row>
    <row r="72" spans="1:12" ht="13.5" thickBot="1">
      <c r="A72" s="363"/>
      <c r="B72" s="3"/>
      <c r="C72" s="468"/>
      <c r="D72" s="102"/>
      <c r="E72" s="253"/>
      <c r="F72" s="253"/>
      <c r="G72" s="253"/>
      <c r="H72" s="253"/>
      <c r="I72" s="253"/>
      <c r="J72" s="253"/>
      <c r="K72" s="253"/>
    </row>
    <row r="73" spans="1:12">
      <c r="A73" s="253"/>
      <c r="B73" s="253"/>
      <c r="C73" s="467"/>
      <c r="D73" s="253"/>
      <c r="E73" s="253"/>
      <c r="F73" s="253"/>
      <c r="G73" s="253"/>
      <c r="H73" s="253"/>
      <c r="I73" s="253"/>
      <c r="J73" s="253"/>
      <c r="K73" s="253"/>
    </row>
    <row r="74" spans="1:12">
      <c r="A74" s="307"/>
      <c r="B74" s="307"/>
      <c r="C74" s="133"/>
      <c r="D74" s="307"/>
      <c r="E74" s="307"/>
      <c r="F74" s="307"/>
      <c r="G74" s="307"/>
      <c r="H74" s="307"/>
      <c r="I74" s="307"/>
      <c r="J74" s="307"/>
      <c r="K74" s="307"/>
    </row>
  </sheetData>
  <customSheetViews>
    <customSheetView guid="{F165901F-2ED3-463B-B2D8-F03C10664774}" fitToPage="1">
      <selection sqref="A1:E1"/>
      <pageMargins left="0.42" right="0.34" top="0.38" bottom="0.34" header="0.24" footer="0.23"/>
      <pageSetup paperSize="9" scale="83" orientation="landscape" r:id="rId1"/>
      <headerFooter alignWithMargins="0"/>
    </customSheetView>
    <customSheetView guid="{4815BE6A-DAE3-4DF6-B77E-1B568730B529}" fitToPage="1">
      <selection sqref="A1:E1"/>
      <pageMargins left="0.42" right="0.34" top="0.38" bottom="0.34" header="0.24" footer="0.23"/>
      <pageSetup paperSize="9" scale="83" orientation="landscape" r:id="rId2"/>
      <headerFooter alignWithMargins="0"/>
    </customSheetView>
  </customSheetViews>
  <mergeCells count="7">
    <mergeCell ref="A47:D47"/>
    <mergeCell ref="B36:K36"/>
    <mergeCell ref="F1:H1"/>
    <mergeCell ref="A1:E1"/>
    <mergeCell ref="A4:K4"/>
    <mergeCell ref="C6:G6"/>
    <mergeCell ref="H6:K6"/>
  </mergeCells>
  <phoneticPr fontId="0" type="noConversion"/>
  <hyperlinks>
    <hyperlink ref="F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activeCell="E17" sqref="E17"/>
    </sheetView>
  </sheetViews>
  <sheetFormatPr defaultColWidth="9.140625" defaultRowHeight="12.75"/>
  <cols>
    <col min="1" max="1" width="26.5703125" style="362" bestFit="1" customWidth="1"/>
    <col min="2" max="2" width="26.7109375" style="362" customWidth="1"/>
    <col min="3" max="7" width="21.7109375" style="362" customWidth="1"/>
    <col min="8" max="8" width="25.7109375" style="362" customWidth="1"/>
    <col min="9" max="16384" width="9.140625" style="362"/>
  </cols>
  <sheetData>
    <row r="1" spans="1:19" ht="21" thickBot="1">
      <c r="A1" s="956" t="s">
        <v>931</v>
      </c>
      <c r="B1" s="957"/>
      <c r="C1" s="957"/>
      <c r="D1" s="957"/>
      <c r="E1" s="957"/>
      <c r="F1" s="957"/>
      <c r="G1" s="957"/>
      <c r="H1" s="5" t="s">
        <v>80</v>
      </c>
    </row>
    <row r="2" spans="1:19" s="448" customFormat="1" ht="20.25">
      <c r="A2" s="461"/>
      <c r="B2" s="461"/>
      <c r="C2" s="253"/>
      <c r="D2" s="462"/>
      <c r="E2" s="462"/>
      <c r="F2" s="462"/>
      <c r="G2" s="253"/>
      <c r="H2" s="253"/>
    </row>
    <row r="3" spans="1:19" s="448" customFormat="1" ht="21" thickBot="1">
      <c r="A3" s="461"/>
      <c r="B3" s="461"/>
      <c r="C3" s="253"/>
      <c r="D3" s="462"/>
      <c r="E3" s="462"/>
      <c r="F3" s="462"/>
      <c r="G3" s="253"/>
      <c r="H3" s="253"/>
    </row>
    <row r="4" spans="1:19" ht="12.75" customHeight="1">
      <c r="A4" s="1013" t="s">
        <v>909</v>
      </c>
      <c r="B4" s="1014"/>
      <c r="C4" s="1014"/>
      <c r="D4" s="1014"/>
      <c r="E4" s="1014"/>
      <c r="F4" s="1014"/>
      <c r="G4" s="1014"/>
      <c r="H4" s="1015"/>
    </row>
    <row r="5" spans="1:19" ht="12.75" customHeight="1" thickBot="1">
      <c r="A5" s="1016" t="s">
        <v>910</v>
      </c>
      <c r="B5" s="1017"/>
      <c r="C5" s="1017"/>
      <c r="D5" s="1017"/>
      <c r="E5" s="1017"/>
      <c r="F5" s="1017"/>
      <c r="G5" s="1017"/>
      <c r="H5" s="1018"/>
    </row>
    <row r="6" spans="1:19">
      <c r="A6" s="371"/>
      <c r="B6" s="2"/>
      <c r="C6" s="703"/>
      <c r="D6" s="703"/>
      <c r="E6" s="703"/>
      <c r="F6" s="1010" t="s">
        <v>83</v>
      </c>
      <c r="G6" s="1011"/>
      <c r="H6" s="1012"/>
    </row>
    <row r="7" spans="1:19" ht="48" customHeight="1">
      <c r="A7" s="697" t="s">
        <v>436</v>
      </c>
      <c r="B7" s="696" t="s">
        <v>141</v>
      </c>
      <c r="C7" s="696" t="s">
        <v>70</v>
      </c>
      <c r="D7" s="696" t="s">
        <v>71</v>
      </c>
      <c r="E7" s="696" t="s">
        <v>139</v>
      </c>
      <c r="F7" s="698" t="s">
        <v>70</v>
      </c>
      <c r="G7" s="696" t="s">
        <v>71</v>
      </c>
      <c r="H7" s="704" t="s">
        <v>139</v>
      </c>
    </row>
    <row r="8" spans="1:19">
      <c r="A8" s="99">
        <v>3007</v>
      </c>
      <c r="B8" s="253" t="s">
        <v>72</v>
      </c>
      <c r="C8" s="333">
        <v>94110</v>
      </c>
      <c r="D8" s="333">
        <v>89300</v>
      </c>
      <c r="E8" s="333">
        <v>8230</v>
      </c>
      <c r="F8" s="699">
        <f>+C8*1.04</f>
        <v>97874.400000000009</v>
      </c>
      <c r="G8" s="467">
        <f>+D8*1.04</f>
        <v>92872</v>
      </c>
      <c r="H8" s="705">
        <f>+E8*1.04</f>
        <v>8559.2000000000007</v>
      </c>
      <c r="I8" s="133"/>
    </row>
    <row r="9" spans="1:19">
      <c r="A9" s="706">
        <v>2995</v>
      </c>
      <c r="B9" s="253" t="s">
        <v>515</v>
      </c>
      <c r="C9" s="333">
        <v>94110</v>
      </c>
      <c r="D9" s="333">
        <v>89300</v>
      </c>
      <c r="E9" s="333">
        <v>8230</v>
      </c>
      <c r="F9" s="699">
        <f>+F8</f>
        <v>97874.400000000009</v>
      </c>
      <c r="G9" s="467">
        <f t="shared" ref="G9:H9" si="0">+G8</f>
        <v>92872</v>
      </c>
      <c r="H9" s="705">
        <f t="shared" si="0"/>
        <v>8559.2000000000007</v>
      </c>
      <c r="I9" s="133"/>
    </row>
    <row r="10" spans="1:19">
      <c r="A10" s="99">
        <v>3013</v>
      </c>
      <c r="B10" s="253" t="s">
        <v>73</v>
      </c>
      <c r="C10" s="333">
        <v>61840</v>
      </c>
      <c r="D10" s="467" t="s">
        <v>199</v>
      </c>
      <c r="E10" s="333">
        <v>7320</v>
      </c>
      <c r="F10" s="699">
        <f>+C10*1.04</f>
        <v>64313.600000000006</v>
      </c>
      <c r="G10" s="467" t="s">
        <v>199</v>
      </c>
      <c r="H10" s="705">
        <f>+E10*1.04</f>
        <v>7612.8</v>
      </c>
      <c r="I10" s="133"/>
    </row>
    <row r="11" spans="1:19">
      <c r="A11" s="99"/>
      <c r="B11" s="253" t="s">
        <v>270</v>
      </c>
      <c r="C11" s="333">
        <v>5430</v>
      </c>
      <c r="D11" s="467" t="s">
        <v>199</v>
      </c>
      <c r="E11" s="467" t="s">
        <v>199</v>
      </c>
      <c r="F11" s="699">
        <f>+C11*1.04</f>
        <v>5647.2</v>
      </c>
      <c r="G11" s="467" t="s">
        <v>199</v>
      </c>
      <c r="H11" s="705" t="s">
        <v>199</v>
      </c>
      <c r="I11" s="133"/>
    </row>
    <row r="12" spans="1:19">
      <c r="A12" s="706"/>
      <c r="B12" s="134" t="s">
        <v>516</v>
      </c>
      <c r="C12" s="333">
        <v>5430</v>
      </c>
      <c r="D12" s="702" t="s">
        <v>199</v>
      </c>
      <c r="E12" s="702" t="s">
        <v>199</v>
      </c>
      <c r="F12" s="700">
        <f>+F11</f>
        <v>5647.2</v>
      </c>
      <c r="G12" s="702" t="s">
        <v>199</v>
      </c>
      <c r="H12" s="707" t="s">
        <v>199</v>
      </c>
      <c r="I12" s="133"/>
    </row>
    <row r="13" spans="1:19" ht="13.5" thickBot="1">
      <c r="A13" s="708"/>
      <c r="B13" s="303" t="s">
        <v>271</v>
      </c>
      <c r="C13" s="883">
        <v>3180</v>
      </c>
      <c r="D13" s="372" t="s">
        <v>199</v>
      </c>
      <c r="E13" s="372" t="s">
        <v>199</v>
      </c>
      <c r="F13" s="701">
        <f>+C13*1.04</f>
        <v>3307.2000000000003</v>
      </c>
      <c r="G13" s="372" t="s">
        <v>199</v>
      </c>
      <c r="H13" s="709" t="s">
        <v>199</v>
      </c>
    </row>
    <row r="14" spans="1:19" ht="13.5" thickBot="1">
      <c r="A14" s="363"/>
      <c r="B14" s="3"/>
      <c r="C14" s="3"/>
      <c r="D14" s="3"/>
      <c r="E14" s="3"/>
      <c r="F14" s="3"/>
      <c r="G14" s="3"/>
      <c r="H14" s="102"/>
      <c r="L14" s="345"/>
      <c r="M14" s="345"/>
      <c r="N14" s="345"/>
      <c r="O14" s="345"/>
      <c r="P14" s="345"/>
      <c r="Q14" s="345"/>
      <c r="R14" s="345"/>
      <c r="S14" s="345"/>
    </row>
    <row r="15" spans="1:19" ht="12.75" customHeight="1">
      <c r="A15" s="450"/>
      <c r="B15" s="450"/>
      <c r="C15" s="450"/>
      <c r="D15" s="450"/>
      <c r="E15" s="450"/>
      <c r="F15" s="450"/>
      <c r="G15" s="450"/>
      <c r="H15" s="450"/>
      <c r="I15" s="450"/>
      <c r="N15" s="133"/>
      <c r="O15" s="133"/>
      <c r="P15" s="133"/>
      <c r="Q15" s="133"/>
      <c r="R15" s="133"/>
      <c r="S15" s="133"/>
    </row>
    <row r="16" spans="1:19" ht="12.4" customHeight="1">
      <c r="A16" s="450"/>
      <c r="B16" s="450"/>
      <c r="C16" s="450"/>
      <c r="D16" s="450"/>
      <c r="E16" s="450"/>
      <c r="F16" s="450"/>
      <c r="G16" s="450"/>
      <c r="H16" s="450"/>
      <c r="I16" s="450"/>
      <c r="L16" s="35"/>
      <c r="N16" s="133"/>
      <c r="O16" s="133"/>
      <c r="P16" s="133"/>
      <c r="Q16" s="133"/>
      <c r="R16" s="133"/>
      <c r="S16" s="133"/>
    </row>
    <row r="17" spans="1:19" ht="29.25" customHeight="1">
      <c r="A17" s="451"/>
      <c r="B17" s="451"/>
      <c r="C17" s="451"/>
      <c r="D17" s="451"/>
      <c r="E17" s="451"/>
      <c r="F17" s="451"/>
      <c r="G17" s="451"/>
      <c r="H17" s="451"/>
      <c r="I17" s="451"/>
      <c r="N17" s="133"/>
      <c r="O17" s="133"/>
      <c r="P17" s="133"/>
      <c r="Q17" s="133"/>
      <c r="R17" s="133"/>
      <c r="S17" s="133"/>
    </row>
    <row r="18" spans="1:19">
      <c r="N18" s="133"/>
      <c r="O18" s="133"/>
      <c r="P18" s="133"/>
      <c r="Q18" s="133"/>
      <c r="R18" s="133"/>
      <c r="S18" s="133"/>
    </row>
    <row r="19" spans="1:19">
      <c r="L19" s="35"/>
      <c r="M19" s="35"/>
      <c r="N19" s="156"/>
      <c r="O19" s="156"/>
      <c r="P19" s="156"/>
      <c r="Q19" s="156"/>
      <c r="R19" s="156"/>
      <c r="S19" s="156"/>
    </row>
    <row r="20" spans="1:19">
      <c r="L20" s="35"/>
      <c r="M20" s="35"/>
      <c r="N20" s="156"/>
      <c r="O20" s="156"/>
      <c r="P20" s="156"/>
      <c r="Q20" s="156"/>
      <c r="R20" s="156"/>
      <c r="S20" s="156"/>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activeCell="F13" sqref="F13"/>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1"/>
  <sheetViews>
    <sheetView topLeftCell="A4" zoomScaleNormal="100" workbookViewId="0">
      <selection activeCell="G24" sqref="G24"/>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2.7109375" customWidth="1"/>
  </cols>
  <sheetData>
    <row r="1" spans="1:10" ht="21" thickBot="1">
      <c r="A1" s="956" t="s">
        <v>931</v>
      </c>
      <c r="B1" s="957"/>
      <c r="C1" s="957"/>
      <c r="D1" s="957"/>
      <c r="E1" s="957"/>
      <c r="F1" s="957"/>
      <c r="G1" s="957"/>
      <c r="H1" s="954" t="s">
        <v>80</v>
      </c>
      <c r="I1" s="954"/>
      <c r="J1" s="955"/>
    </row>
    <row r="2" spans="1:10" s="448" customFormat="1" ht="20.25">
      <c r="A2" s="461"/>
      <c r="B2" s="461"/>
      <c r="C2" s="253"/>
      <c r="D2" s="462"/>
      <c r="E2" s="462"/>
      <c r="F2" s="462"/>
    </row>
    <row r="3" spans="1:10" ht="12.75" customHeight="1" thickBot="1">
      <c r="B3" t="s">
        <v>438</v>
      </c>
    </row>
    <row r="4" spans="1:10" ht="13.5" thickBot="1">
      <c r="A4" s="943" t="s">
        <v>911</v>
      </c>
      <c r="B4" s="984"/>
      <c r="C4" s="984"/>
      <c r="D4" s="984"/>
      <c r="E4" s="984"/>
      <c r="F4" s="984"/>
      <c r="G4" s="984"/>
      <c r="H4" s="984"/>
      <c r="I4" s="984"/>
      <c r="J4" s="985"/>
    </row>
    <row r="5" spans="1:10">
      <c r="A5" s="706"/>
      <c r="B5" s="134"/>
      <c r="C5" s="134"/>
      <c r="D5" s="285"/>
      <c r="E5" s="285"/>
      <c r="F5" s="134"/>
      <c r="G5" s="134"/>
      <c r="H5" s="134"/>
      <c r="I5" s="134"/>
      <c r="J5" s="477"/>
    </row>
    <row r="6" spans="1:10">
      <c r="A6" s="712"/>
      <c r="B6" s="286" t="s">
        <v>42</v>
      </c>
      <c r="C6" s="987" t="s">
        <v>44</v>
      </c>
      <c r="D6" s="987"/>
      <c r="E6" s="987"/>
      <c r="F6" s="988"/>
      <c r="G6" s="986" t="s">
        <v>43</v>
      </c>
      <c r="H6" s="987"/>
      <c r="I6" s="987"/>
      <c r="J6" s="1021"/>
    </row>
    <row r="7" spans="1:10" ht="25.5">
      <c r="A7" s="713" t="s">
        <v>149</v>
      </c>
      <c r="B7" s="285" t="s">
        <v>265</v>
      </c>
      <c r="C7" s="288" t="s">
        <v>192</v>
      </c>
      <c r="D7" s="288" t="s">
        <v>150</v>
      </c>
      <c r="E7" s="288" t="s">
        <v>193</v>
      </c>
      <c r="F7" s="288" t="s">
        <v>194</v>
      </c>
      <c r="G7" s="289" t="s">
        <v>192</v>
      </c>
      <c r="H7" s="288" t="s">
        <v>150</v>
      </c>
      <c r="I7" s="288" t="s">
        <v>193</v>
      </c>
      <c r="J7" s="714" t="s">
        <v>194</v>
      </c>
    </row>
    <row r="8" spans="1:10">
      <c r="A8" s="715" t="s">
        <v>151</v>
      </c>
      <c r="B8" s="290"/>
      <c r="C8" s="433" t="s">
        <v>267</v>
      </c>
      <c r="D8" s="710" t="s">
        <v>280</v>
      </c>
      <c r="E8" s="710" t="s">
        <v>268</v>
      </c>
      <c r="F8" s="710" t="s">
        <v>268</v>
      </c>
      <c r="G8" s="711" t="s">
        <v>267</v>
      </c>
      <c r="H8" s="710" t="s">
        <v>280</v>
      </c>
      <c r="I8" s="710" t="s">
        <v>268</v>
      </c>
      <c r="J8" s="716" t="s">
        <v>268</v>
      </c>
    </row>
    <row r="9" spans="1:10">
      <c r="A9" s="717">
        <v>3009</v>
      </c>
      <c r="B9" s="350" t="s">
        <v>256</v>
      </c>
      <c r="C9" s="405">
        <v>53350</v>
      </c>
      <c r="D9" s="405">
        <v>12810</v>
      </c>
      <c r="E9" s="405">
        <v>6640</v>
      </c>
      <c r="F9" s="405">
        <v>9450</v>
      </c>
      <c r="G9" s="906">
        <v>50810</v>
      </c>
      <c r="H9" s="405">
        <v>12200</v>
      </c>
      <c r="I9" s="405">
        <v>6040</v>
      </c>
      <c r="J9" s="892">
        <v>9260</v>
      </c>
    </row>
    <row r="10" spans="1:10">
      <c r="A10" s="717">
        <v>3003</v>
      </c>
      <c r="B10" s="350" t="s">
        <v>230</v>
      </c>
      <c r="C10" s="405">
        <f>C9</f>
        <v>53350</v>
      </c>
      <c r="D10" s="436" t="s">
        <v>199</v>
      </c>
      <c r="E10" s="405">
        <v>6640</v>
      </c>
      <c r="F10" s="405">
        <v>9450</v>
      </c>
      <c r="G10" s="907">
        <v>50810</v>
      </c>
      <c r="H10" s="436" t="s">
        <v>199</v>
      </c>
      <c r="I10" s="405">
        <v>6040</v>
      </c>
      <c r="J10" s="892">
        <v>9260</v>
      </c>
    </row>
    <row r="11" spans="1:10">
      <c r="A11" s="717">
        <v>3017</v>
      </c>
      <c r="B11" s="350" t="s">
        <v>31</v>
      </c>
      <c r="C11" s="405">
        <v>63670</v>
      </c>
      <c r="D11" s="405">
        <v>9160</v>
      </c>
      <c r="E11" s="405">
        <v>8510</v>
      </c>
      <c r="F11" s="405">
        <v>9450</v>
      </c>
      <c r="G11" s="907">
        <v>60640</v>
      </c>
      <c r="H11" s="405">
        <v>8720</v>
      </c>
      <c r="I11" s="405">
        <v>7740</v>
      </c>
      <c r="J11" s="892">
        <v>9260</v>
      </c>
    </row>
    <row r="12" spans="1:10">
      <c r="A12" s="717">
        <v>3046</v>
      </c>
      <c r="B12" s="350" t="s">
        <v>32</v>
      </c>
      <c r="C12" s="405">
        <v>45100</v>
      </c>
      <c r="D12" s="405">
        <f>D11</f>
        <v>9160</v>
      </c>
      <c r="E12" s="405">
        <v>8510</v>
      </c>
      <c r="F12" s="405">
        <v>9450</v>
      </c>
      <c r="G12" s="907">
        <v>42950</v>
      </c>
      <c r="H12" s="405">
        <v>8720</v>
      </c>
      <c r="I12" s="405">
        <v>7740</v>
      </c>
      <c r="J12" s="892">
        <v>9260</v>
      </c>
    </row>
    <row r="13" spans="1:10">
      <c r="A13" s="717"/>
      <c r="B13" s="350" t="s">
        <v>437</v>
      </c>
      <c r="C13" s="405">
        <v>58860</v>
      </c>
      <c r="D13" s="405">
        <f>D12</f>
        <v>9160</v>
      </c>
      <c r="E13" s="405">
        <v>8510</v>
      </c>
      <c r="F13" s="405">
        <v>9450</v>
      </c>
      <c r="G13" s="907">
        <v>56060</v>
      </c>
      <c r="H13" s="405">
        <v>8720</v>
      </c>
      <c r="I13" s="405">
        <v>7740</v>
      </c>
      <c r="J13" s="892">
        <v>9260</v>
      </c>
    </row>
    <row r="14" spans="1:10">
      <c r="A14" s="717">
        <v>3021</v>
      </c>
      <c r="B14" s="350" t="s">
        <v>195</v>
      </c>
      <c r="C14" s="405">
        <v>83340</v>
      </c>
      <c r="D14" s="405">
        <v>19980</v>
      </c>
      <c r="E14" s="405">
        <v>10770</v>
      </c>
      <c r="F14" s="405">
        <v>9450</v>
      </c>
      <c r="G14" s="907">
        <v>79370</v>
      </c>
      <c r="H14" s="405">
        <v>19030</v>
      </c>
      <c r="I14" s="405">
        <v>9790</v>
      </c>
      <c r="J14" s="892">
        <v>9260</v>
      </c>
    </row>
    <row r="15" spans="1:10" s="877" customFormat="1">
      <c r="A15" s="717"/>
      <c r="B15" s="350" t="s">
        <v>938</v>
      </c>
      <c r="C15" s="405">
        <v>55560</v>
      </c>
      <c r="D15" s="405">
        <v>19980</v>
      </c>
      <c r="E15" s="405">
        <v>10770</v>
      </c>
      <c r="F15" s="405">
        <v>9450</v>
      </c>
      <c r="G15" s="907">
        <v>52910</v>
      </c>
      <c r="H15" s="405">
        <v>19030</v>
      </c>
      <c r="I15" s="405">
        <v>9790</v>
      </c>
      <c r="J15" s="892">
        <v>9260</v>
      </c>
    </row>
    <row r="16" spans="1:10">
      <c r="A16" s="717">
        <v>3079</v>
      </c>
      <c r="B16" s="350" t="s">
        <v>33</v>
      </c>
      <c r="C16" s="405">
        <v>41060</v>
      </c>
      <c r="D16" s="405">
        <f>D9</f>
        <v>12810</v>
      </c>
      <c r="E16" s="405">
        <v>7720</v>
      </c>
      <c r="F16" s="405">
        <v>9450</v>
      </c>
      <c r="G16" s="907">
        <v>39100</v>
      </c>
      <c r="H16" s="405">
        <v>12200</v>
      </c>
      <c r="I16" s="405">
        <v>7020</v>
      </c>
      <c r="J16" s="892">
        <v>9260</v>
      </c>
    </row>
    <row r="17" spans="1:10">
      <c r="A17" s="717">
        <v>3028</v>
      </c>
      <c r="B17" s="350" t="s">
        <v>27</v>
      </c>
      <c r="C17" s="405">
        <f t="shared" ref="C17:D17" si="0">C9</f>
        <v>53350</v>
      </c>
      <c r="D17" s="405">
        <f t="shared" si="0"/>
        <v>12810</v>
      </c>
      <c r="E17" s="405">
        <v>6640</v>
      </c>
      <c r="F17" s="405">
        <v>9450</v>
      </c>
      <c r="G17" s="907">
        <v>50810</v>
      </c>
      <c r="H17" s="405">
        <v>12200</v>
      </c>
      <c r="I17" s="405">
        <v>6040</v>
      </c>
      <c r="J17" s="892">
        <v>9260</v>
      </c>
    </row>
    <row r="18" spans="1:10" ht="13.5" customHeight="1">
      <c r="A18" s="717">
        <v>3001</v>
      </c>
      <c r="B18" s="350" t="s">
        <v>30</v>
      </c>
      <c r="C18" s="405">
        <v>72760</v>
      </c>
      <c r="D18" s="436" t="s">
        <v>199</v>
      </c>
      <c r="E18" s="405">
        <v>13210</v>
      </c>
      <c r="F18" s="405">
        <v>9450</v>
      </c>
      <c r="G18" s="907">
        <v>69300</v>
      </c>
      <c r="H18" s="436" t="s">
        <v>199</v>
      </c>
      <c r="I18" s="405">
        <v>12010</v>
      </c>
      <c r="J18" s="892">
        <v>9260</v>
      </c>
    </row>
    <row r="19" spans="1:10">
      <c r="A19" s="908">
        <v>3001</v>
      </c>
      <c r="B19" s="909" t="s">
        <v>334</v>
      </c>
      <c r="C19" s="406">
        <v>65160</v>
      </c>
      <c r="D19" s="910" t="s">
        <v>199</v>
      </c>
      <c r="E19" s="406">
        <v>13210</v>
      </c>
      <c r="F19" s="406">
        <v>9450</v>
      </c>
      <c r="G19" s="911">
        <v>62060</v>
      </c>
      <c r="H19" s="910" t="s">
        <v>199</v>
      </c>
      <c r="I19" s="406">
        <v>12010</v>
      </c>
      <c r="J19" s="912">
        <v>9260</v>
      </c>
    </row>
    <row r="20" spans="1:10" ht="12.75" customHeight="1">
      <c r="A20" s="21"/>
      <c r="B20" s="885"/>
      <c r="C20" s="438"/>
      <c r="D20" s="438"/>
      <c r="E20" s="438"/>
      <c r="F20" s="438"/>
      <c r="G20" s="438"/>
      <c r="H20" s="438"/>
      <c r="I20" s="34"/>
      <c r="J20" s="718"/>
    </row>
    <row r="21" spans="1:10" ht="26.25" customHeight="1">
      <c r="A21" s="719"/>
      <c r="B21" s="350" t="s">
        <v>302</v>
      </c>
      <c r="C21" s="350"/>
      <c r="D21" s="350"/>
      <c r="E21" s="350"/>
      <c r="F21" s="405">
        <v>467880</v>
      </c>
      <c r="G21" s="292"/>
      <c r="H21" s="292"/>
      <c r="I21" s="292"/>
      <c r="J21" s="720"/>
    </row>
    <row r="22" spans="1:10">
      <c r="A22" s="721"/>
      <c r="B22" s="722" t="s">
        <v>563</v>
      </c>
      <c r="C22" s="134"/>
      <c r="D22" s="134"/>
      <c r="E22" s="134"/>
      <c r="F22" s="293"/>
      <c r="G22" s="134"/>
      <c r="H22" s="292"/>
      <c r="I22" s="292"/>
      <c r="J22" s="720"/>
    </row>
    <row r="23" spans="1:10" ht="12.75" customHeight="1">
      <c r="A23" s="719"/>
      <c r="B23" s="1019" t="s">
        <v>564</v>
      </c>
      <c r="C23" s="1020"/>
      <c r="D23" s="134"/>
      <c r="E23" s="134"/>
      <c r="F23" s="293"/>
      <c r="G23" s="134"/>
      <c r="H23" s="294"/>
      <c r="I23" s="294"/>
      <c r="J23" s="720"/>
    </row>
    <row r="24" spans="1:10">
      <c r="A24" s="719"/>
      <c r="B24" s="295" t="s">
        <v>257</v>
      </c>
      <c r="C24" s="913">
        <v>10790</v>
      </c>
      <c r="D24" s="8"/>
      <c r="E24" s="8"/>
      <c r="F24" s="8"/>
      <c r="G24" s="8"/>
      <c r="H24" s="294"/>
      <c r="I24" s="294"/>
      <c r="J24" s="720"/>
    </row>
    <row r="25" spans="1:10">
      <c r="A25" s="719"/>
      <c r="B25" s="295" t="s">
        <v>258</v>
      </c>
      <c r="C25" s="296">
        <f>C24</f>
        <v>10790</v>
      </c>
      <c r="D25" s="134"/>
      <c r="E25" s="8"/>
      <c r="F25" s="8"/>
      <c r="G25" s="8"/>
      <c r="H25" s="294"/>
      <c r="I25" s="294"/>
      <c r="J25" s="720"/>
    </row>
    <row r="26" spans="1:10">
      <c r="A26" s="719"/>
      <c r="B26" s="295" t="s">
        <v>259</v>
      </c>
      <c r="C26" s="296">
        <f>C24</f>
        <v>10790</v>
      </c>
      <c r="D26" s="134"/>
      <c r="E26" s="8"/>
      <c r="F26" s="8"/>
      <c r="G26" s="8"/>
      <c r="H26" s="294"/>
      <c r="I26" s="294"/>
      <c r="J26" s="720"/>
    </row>
    <row r="27" spans="1:10">
      <c r="A27" s="719"/>
      <c r="B27" s="351" t="s">
        <v>345</v>
      </c>
      <c r="C27" s="296">
        <f>C24</f>
        <v>10790</v>
      </c>
      <c r="D27" s="134"/>
      <c r="E27" s="8"/>
      <c r="F27" s="8"/>
      <c r="G27" s="8"/>
      <c r="H27" s="440"/>
      <c r="I27" s="294"/>
      <c r="J27" s="720"/>
    </row>
    <row r="28" spans="1:10">
      <c r="A28" s="719"/>
      <c r="B28" s="352" t="s">
        <v>407</v>
      </c>
      <c r="C28" s="296">
        <f>C24</f>
        <v>10790</v>
      </c>
      <c r="D28" s="134"/>
      <c r="E28" s="8"/>
      <c r="F28" s="8"/>
      <c r="G28" s="8"/>
      <c r="H28" s="294"/>
      <c r="I28" s="294"/>
      <c r="J28" s="720"/>
    </row>
    <row r="29" spans="1:10">
      <c r="A29" s="719"/>
      <c r="B29" s="297" t="s">
        <v>260</v>
      </c>
      <c r="C29" s="298">
        <f>C24</f>
        <v>10790</v>
      </c>
      <c r="D29" s="8"/>
      <c r="E29" s="8"/>
      <c r="F29" s="8"/>
      <c r="G29" s="8"/>
      <c r="H29" s="294"/>
      <c r="I29" s="294"/>
      <c r="J29" s="720"/>
    </row>
    <row r="30" spans="1:10">
      <c r="A30" s="719"/>
      <c r="B30" s="299"/>
      <c r="C30" s="8"/>
      <c r="D30" s="8"/>
      <c r="E30" s="8"/>
      <c r="F30" s="8"/>
      <c r="G30" s="8"/>
      <c r="H30" s="294"/>
      <c r="I30" s="294"/>
      <c r="J30" s="720"/>
    </row>
    <row r="31" spans="1:10">
      <c r="A31" s="723"/>
      <c r="B31" s="724" t="s">
        <v>438</v>
      </c>
      <c r="C31" s="724"/>
      <c r="D31" s="724"/>
      <c r="E31" s="724"/>
      <c r="F31" s="724"/>
      <c r="G31" s="724"/>
      <c r="H31" s="724"/>
      <c r="I31" s="724"/>
      <c r="J31" s="725"/>
    </row>
    <row r="32" spans="1:10">
      <c r="A32" s="723"/>
      <c r="B32" s="724" t="s">
        <v>299</v>
      </c>
      <c r="C32" s="724" t="s">
        <v>300</v>
      </c>
      <c r="D32" s="724"/>
      <c r="E32" s="724"/>
      <c r="F32" s="724"/>
      <c r="G32" s="724"/>
      <c r="H32" s="724"/>
      <c r="I32" s="724"/>
      <c r="J32" s="725"/>
    </row>
    <row r="33" spans="1:10">
      <c r="A33" s="723"/>
      <c r="B33" s="724"/>
      <c r="C33" s="724"/>
      <c r="D33" s="724"/>
      <c r="E33" s="724"/>
      <c r="F33" s="724"/>
      <c r="G33" s="724"/>
      <c r="H33" s="724"/>
      <c r="I33" s="724"/>
      <c r="J33" s="725"/>
    </row>
    <row r="34" spans="1:10">
      <c r="A34" s="723"/>
      <c r="B34" s="724"/>
      <c r="C34" s="724"/>
      <c r="D34" s="724"/>
      <c r="E34" s="724"/>
      <c r="F34" s="724"/>
      <c r="G34" s="724"/>
      <c r="H34" s="724"/>
      <c r="I34" s="724"/>
      <c r="J34" s="725"/>
    </row>
    <row r="35" spans="1:10">
      <c r="A35" s="723"/>
      <c r="B35" s="724" t="s">
        <v>47</v>
      </c>
      <c r="C35" s="169">
        <v>922370</v>
      </c>
      <c r="D35" s="724" t="s">
        <v>402</v>
      </c>
      <c r="E35" s="724"/>
      <c r="F35" s="724"/>
      <c r="G35" s="724"/>
      <c r="H35" s="724"/>
      <c r="I35" s="724"/>
      <c r="J35" s="725"/>
    </row>
    <row r="36" spans="1:10">
      <c r="A36" s="723"/>
      <c r="B36" s="724" t="s">
        <v>222</v>
      </c>
      <c r="C36" s="169">
        <v>922370</v>
      </c>
      <c r="D36" s="724" t="s">
        <v>402</v>
      </c>
      <c r="E36" s="724"/>
      <c r="F36" s="724"/>
      <c r="G36" s="724"/>
      <c r="H36" s="724"/>
      <c r="I36" s="724"/>
      <c r="J36" s="725"/>
    </row>
    <row r="37" spans="1:10">
      <c r="A37" s="723"/>
      <c r="B37" s="724" t="s">
        <v>223</v>
      </c>
      <c r="C37" s="169">
        <v>230590</v>
      </c>
      <c r="D37" s="724" t="s">
        <v>402</v>
      </c>
      <c r="E37" s="724"/>
      <c r="F37" s="724"/>
      <c r="G37" s="724"/>
      <c r="H37" s="724"/>
      <c r="I37" s="724"/>
      <c r="J37" s="725"/>
    </row>
    <row r="38" spans="1:10">
      <c r="A38" s="723"/>
      <c r="B38" s="724" t="s">
        <v>301</v>
      </c>
      <c r="C38" s="169">
        <v>276710</v>
      </c>
      <c r="D38" s="724" t="s">
        <v>402</v>
      </c>
      <c r="E38" s="724"/>
      <c r="F38" s="724"/>
      <c r="G38" s="724"/>
      <c r="H38" s="724"/>
      <c r="I38" s="724"/>
      <c r="J38" s="725"/>
    </row>
    <row r="39" spans="1:10">
      <c r="A39" s="723"/>
      <c r="B39" s="724"/>
      <c r="C39" s="724"/>
      <c r="D39" s="724"/>
      <c r="E39" s="724"/>
      <c r="F39" s="724"/>
      <c r="G39" s="724"/>
      <c r="H39" s="724"/>
      <c r="I39" s="724"/>
      <c r="J39" s="725"/>
    </row>
    <row r="40" spans="1:10">
      <c r="A40" s="723"/>
      <c r="B40" s="726" t="s">
        <v>565</v>
      </c>
      <c r="C40" s="724"/>
      <c r="D40" s="724"/>
      <c r="E40" s="724"/>
      <c r="F40" s="724"/>
      <c r="G40" s="724"/>
      <c r="H40" s="724"/>
      <c r="I40" s="724"/>
      <c r="J40" s="725"/>
    </row>
    <row r="41" spans="1:10" ht="13.5" thickBot="1">
      <c r="A41" s="363"/>
      <c r="B41" s="3"/>
      <c r="C41" s="3"/>
      <c r="D41" s="3"/>
      <c r="E41" s="3"/>
      <c r="F41" s="3"/>
      <c r="G41" s="3"/>
      <c r="H41" s="3"/>
      <c r="I41" s="3"/>
      <c r="J41" s="102"/>
    </row>
  </sheetData>
  <customSheetViews>
    <customSheetView guid="{F165901F-2ED3-463B-B2D8-F03C10664774}">
      <selection sqref="A1:G1"/>
      <pageMargins left="0.75" right="0.75" top="1" bottom="1" header="0" footer="0"/>
      <pageSetup paperSize="9" orientation="portrait" r:id="rId1"/>
      <headerFooter alignWithMargins="0"/>
    </customSheetView>
    <customSheetView guid="{4815BE6A-DAE3-4DF6-B77E-1B568730B529}">
      <selection sqref="A1:G1"/>
      <pageMargins left="0.75" right="0.75" top="1" bottom="1" header="0" footer="0"/>
      <pageSetup paperSize="9" orientation="portrait" r:id="rId2"/>
      <headerFooter alignWithMargins="0"/>
    </customSheetView>
  </customSheetViews>
  <mergeCells count="6">
    <mergeCell ref="B23:C23"/>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8"/>
  <sheetViews>
    <sheetView zoomScaleNormal="100" workbookViewId="0">
      <selection sqref="A1:C1"/>
    </sheetView>
  </sheetViews>
  <sheetFormatPr defaultRowHeight="12.75"/>
  <cols>
    <col min="1" max="1" width="40.7109375" customWidth="1"/>
    <col min="2" max="2" width="16.7109375" customWidth="1"/>
    <col min="3" max="3" width="18.7109375" customWidth="1"/>
  </cols>
  <sheetData>
    <row r="1" spans="1:10" ht="21" thickBot="1">
      <c r="A1" s="956" t="s">
        <v>931</v>
      </c>
      <c r="B1" s="957"/>
      <c r="C1" s="957"/>
      <c r="D1" s="954" t="s">
        <v>80</v>
      </c>
      <c r="E1" s="954"/>
      <c r="F1" s="955"/>
      <c r="G1" s="1"/>
      <c r="H1" s="1"/>
      <c r="I1" s="1"/>
      <c r="J1" s="1"/>
    </row>
    <row r="2" spans="1:10" s="448" customFormat="1" ht="20.25">
      <c r="A2" s="461"/>
      <c r="B2" s="461"/>
      <c r="C2" s="253"/>
      <c r="D2" s="462"/>
      <c r="E2" s="462"/>
      <c r="F2" s="462"/>
    </row>
    <row r="3" spans="1:10" ht="12.75" customHeight="1" thickBot="1"/>
    <row r="4" spans="1:10" ht="13.5" thickBot="1">
      <c r="A4" s="1022" t="s">
        <v>912</v>
      </c>
      <c r="B4" s="1023"/>
      <c r="C4" s="1023"/>
      <c r="D4" s="1023"/>
      <c r="E4" s="1023"/>
      <c r="F4" s="1024"/>
      <c r="G4" s="205"/>
      <c r="H4" s="205"/>
    </row>
    <row r="5" spans="1:10">
      <c r="A5" s="706"/>
      <c r="B5" s="134"/>
      <c r="C5" s="134"/>
      <c r="D5" s="253"/>
      <c r="E5" s="253"/>
      <c r="F5" s="24"/>
      <c r="G5" s="205"/>
      <c r="H5" s="205"/>
    </row>
    <row r="6" spans="1:10">
      <c r="A6" s="706"/>
      <c r="B6" s="134" t="s">
        <v>145</v>
      </c>
      <c r="C6" s="134" t="s">
        <v>146</v>
      </c>
      <c r="D6" s="253"/>
      <c r="E6" s="253"/>
      <c r="F6" s="24"/>
      <c r="G6" s="205"/>
      <c r="H6" s="205"/>
    </row>
    <row r="7" spans="1:10">
      <c r="A7" s="706" t="s">
        <v>147</v>
      </c>
      <c r="B7" s="333">
        <v>39990</v>
      </c>
      <c r="C7" s="333">
        <v>18510</v>
      </c>
      <c r="D7" s="253"/>
      <c r="E7" s="253"/>
      <c r="F7" s="24"/>
      <c r="G7" s="205"/>
      <c r="H7" s="205"/>
    </row>
    <row r="8" spans="1:10" ht="13.5" thickBot="1">
      <c r="A8" s="363"/>
      <c r="B8" s="3"/>
      <c r="C8" s="3"/>
      <c r="D8" s="3"/>
      <c r="E8" s="3"/>
      <c r="F8" s="102"/>
    </row>
  </sheetData>
  <customSheetViews>
    <customSheetView guid="{F165901F-2ED3-463B-B2D8-F03C10664774}">
      <selection sqref="A1:C1"/>
      <pageMargins left="0.75" right="0.75" top="1" bottom="1" header="0" footer="0"/>
      <pageSetup paperSize="9" orientation="portrait" r:id="rId1"/>
      <headerFooter alignWithMargins="0"/>
    </customSheetView>
    <customSheetView guid="{4815BE6A-DAE3-4DF6-B77E-1B568730B529}">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L51" sqref="L51"/>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56" t="s">
        <v>931</v>
      </c>
      <c r="B1" s="957"/>
      <c r="C1" s="957"/>
      <c r="D1" s="957"/>
      <c r="E1" s="957"/>
      <c r="F1" s="957"/>
      <c r="G1" s="954" t="s">
        <v>80</v>
      </c>
      <c r="H1" s="954"/>
      <c r="I1" s="955"/>
      <c r="J1" s="1"/>
    </row>
    <row r="3" spans="1:10" s="448" customFormat="1" ht="13.5" thickBot="1"/>
    <row r="4" spans="1:10" ht="13.5" thickBot="1">
      <c r="A4" s="1025" t="s">
        <v>913</v>
      </c>
      <c r="B4" s="1026"/>
      <c r="C4" s="1026"/>
      <c r="D4" s="1026"/>
      <c r="E4" s="1026"/>
      <c r="F4" s="1026"/>
      <c r="G4" s="1026"/>
      <c r="H4" s="1026"/>
      <c r="I4" s="1027"/>
    </row>
    <row r="5" spans="1:10">
      <c r="A5" s="488"/>
      <c r="B5" s="178"/>
      <c r="C5" s="178"/>
      <c r="D5" s="178"/>
      <c r="E5" s="178"/>
      <c r="F5" s="178"/>
      <c r="G5" s="178"/>
      <c r="H5" s="178"/>
      <c r="I5" s="454"/>
    </row>
    <row r="6" spans="1:10">
      <c r="A6" s="488"/>
      <c r="B6" s="178" t="s">
        <v>42</v>
      </c>
      <c r="C6" s="178" t="s">
        <v>43</v>
      </c>
      <c r="D6" s="178"/>
      <c r="E6" s="178" t="s">
        <v>44</v>
      </c>
      <c r="F6" s="178"/>
      <c r="G6" s="178"/>
      <c r="H6" s="178"/>
      <c r="I6" s="454"/>
    </row>
    <row r="7" spans="1:10">
      <c r="A7" s="488"/>
      <c r="B7" s="178" t="s">
        <v>265</v>
      </c>
      <c r="C7" s="178"/>
      <c r="D7" s="178"/>
      <c r="E7" s="178"/>
      <c r="F7" s="178"/>
      <c r="G7" s="178"/>
      <c r="H7" s="178"/>
      <c r="I7" s="454"/>
    </row>
    <row r="8" spans="1:10">
      <c r="A8" s="488"/>
      <c r="B8" s="178"/>
      <c r="C8" s="178"/>
      <c r="D8" s="178"/>
      <c r="E8" s="234"/>
      <c r="F8" s="178"/>
      <c r="G8" s="178"/>
      <c r="H8" s="178"/>
      <c r="I8" s="454"/>
    </row>
    <row r="9" spans="1:10">
      <c r="A9" s="488"/>
      <c r="B9" s="178" t="s">
        <v>441</v>
      </c>
      <c r="C9" s="333">
        <v>43000</v>
      </c>
      <c r="D9" s="178"/>
      <c r="E9" s="727">
        <f>C9*1.11</f>
        <v>47730.000000000007</v>
      </c>
      <c r="F9" s="728"/>
      <c r="G9" s="178"/>
      <c r="H9" s="178"/>
      <c r="I9" s="454"/>
    </row>
    <row r="10" spans="1:10">
      <c r="A10" s="488"/>
      <c r="B10" s="178" t="s">
        <v>440</v>
      </c>
      <c r="C10" s="333">
        <v>22580</v>
      </c>
      <c r="D10" s="178"/>
      <c r="E10" s="727">
        <f>C10*1.11</f>
        <v>25063.800000000003</v>
      </c>
      <c r="F10" s="728"/>
      <c r="G10" s="178"/>
      <c r="H10" s="178"/>
      <c r="I10" s="454"/>
    </row>
    <row r="11" spans="1:10" ht="13.5" thickBot="1">
      <c r="A11" s="509"/>
      <c r="B11" s="232"/>
      <c r="C11" s="232"/>
      <c r="D11" s="232"/>
      <c r="E11" s="233"/>
      <c r="F11" s="232"/>
      <c r="G11" s="232"/>
      <c r="H11" s="232"/>
      <c r="I11" s="508"/>
    </row>
    <row r="12" spans="1:10" s="448" customFormat="1">
      <c r="A12" s="178"/>
      <c r="B12" s="178"/>
      <c r="C12" s="178"/>
      <c r="D12" s="178"/>
      <c r="E12" s="234"/>
      <c r="F12" s="178"/>
      <c r="G12" s="178"/>
      <c r="H12" s="178"/>
      <c r="I12" s="178"/>
    </row>
    <row r="13" spans="1:10" ht="13.5" thickBot="1">
      <c r="A13" s="178"/>
      <c r="B13" s="178"/>
      <c r="C13" s="178"/>
      <c r="D13" s="178"/>
      <c r="E13" s="234"/>
      <c r="F13" s="178"/>
      <c r="G13" s="178"/>
      <c r="H13" s="178"/>
      <c r="I13" s="178"/>
    </row>
    <row r="14" spans="1:10" ht="13.5" thickBot="1">
      <c r="A14" s="1025" t="s">
        <v>914</v>
      </c>
      <c r="B14" s="1026"/>
      <c r="C14" s="1026"/>
      <c r="D14" s="1026"/>
      <c r="E14" s="1026"/>
      <c r="F14" s="1026"/>
      <c r="G14" s="1026"/>
      <c r="H14" s="1026"/>
      <c r="I14" s="1027"/>
    </row>
    <row r="15" spans="1:10">
      <c r="A15" s="488"/>
      <c r="B15" s="178"/>
      <c r="C15" s="178"/>
      <c r="D15" s="178"/>
      <c r="E15" s="178"/>
      <c r="F15" s="178"/>
      <c r="G15" s="178"/>
      <c r="H15" s="178"/>
      <c r="I15" s="454"/>
    </row>
    <row r="16" spans="1:10">
      <c r="A16" s="488"/>
      <c r="B16" s="195" t="s">
        <v>439</v>
      </c>
      <c r="C16" s="195"/>
      <c r="D16" s="178"/>
      <c r="E16" s="178"/>
      <c r="F16" s="178"/>
      <c r="G16" s="178"/>
      <c r="H16" s="178"/>
      <c r="I16" s="454"/>
    </row>
    <row r="17" spans="1:9">
      <c r="A17" s="488"/>
      <c r="B17" s="178" t="s">
        <v>505</v>
      </c>
      <c r="C17" s="727">
        <v>400000</v>
      </c>
      <c r="D17" s="178"/>
      <c r="E17" s="178"/>
      <c r="F17" s="178"/>
      <c r="G17" s="178"/>
      <c r="H17" s="178"/>
      <c r="I17" s="454"/>
    </row>
    <row r="18" spans="1:9">
      <c r="A18" s="488"/>
      <c r="B18" s="178" t="s">
        <v>506</v>
      </c>
      <c r="C18" s="727">
        <v>400000</v>
      </c>
      <c r="D18" s="178"/>
      <c r="E18" s="178"/>
      <c r="F18" s="178"/>
      <c r="G18" s="178"/>
      <c r="H18" s="178"/>
      <c r="I18" s="454"/>
    </row>
    <row r="19" spans="1:9">
      <c r="A19" s="488"/>
      <c r="B19" s="178" t="s">
        <v>507</v>
      </c>
      <c r="C19" s="727">
        <v>400000</v>
      </c>
      <c r="D19" s="178"/>
      <c r="E19" s="178"/>
      <c r="F19" s="178"/>
      <c r="G19" s="178"/>
      <c r="H19" s="178"/>
      <c r="I19" s="454"/>
    </row>
    <row r="20" spans="1:9">
      <c r="A20" s="488"/>
      <c r="B20" s="178" t="s">
        <v>508</v>
      </c>
      <c r="C20" s="727">
        <v>400000</v>
      </c>
      <c r="D20" s="178"/>
      <c r="E20" s="178"/>
      <c r="F20" s="178"/>
      <c r="G20" s="178"/>
      <c r="H20" s="178"/>
      <c r="I20" s="454"/>
    </row>
    <row r="21" spans="1:9">
      <c r="A21" s="488"/>
      <c r="B21" s="178" t="s">
        <v>509</v>
      </c>
      <c r="C21" s="727">
        <v>400000</v>
      </c>
      <c r="D21" s="178"/>
      <c r="E21" s="178"/>
      <c r="F21" s="178"/>
      <c r="G21" s="178"/>
      <c r="H21" s="178"/>
      <c r="I21" s="454"/>
    </row>
    <row r="22" spans="1:9">
      <c r="A22" s="488"/>
      <c r="B22" s="178" t="s">
        <v>510</v>
      </c>
      <c r="C22" s="727">
        <v>400000</v>
      </c>
      <c r="D22" s="178"/>
      <c r="E22" s="178"/>
      <c r="F22" s="178"/>
      <c r="G22" s="178"/>
      <c r="H22" s="178"/>
      <c r="I22" s="454"/>
    </row>
    <row r="23" spans="1:9">
      <c r="A23" s="488"/>
      <c r="B23" s="178" t="s">
        <v>455</v>
      </c>
      <c r="C23" s="727">
        <v>400000</v>
      </c>
      <c r="D23" s="178"/>
      <c r="E23" s="178"/>
      <c r="F23" s="178"/>
      <c r="G23" s="178"/>
      <c r="H23" s="178"/>
      <c r="I23" s="454"/>
    </row>
    <row r="24" spans="1:9" ht="13.5" thickBot="1">
      <c r="A24" s="509"/>
      <c r="B24" s="232"/>
      <c r="C24" s="232"/>
      <c r="D24" s="232"/>
      <c r="E24" s="232"/>
      <c r="F24" s="232"/>
      <c r="G24" s="232"/>
      <c r="H24" s="232"/>
      <c r="I24" s="508"/>
    </row>
  </sheetData>
  <customSheetViews>
    <customSheetView guid="{F165901F-2ED3-463B-B2D8-F03C10664774}">
      <selection sqref="A1:F1"/>
      <pageMargins left="0.7" right="0.7" top="0.75" bottom="0.75" header="0.3" footer="0.3"/>
    </customSheetView>
    <customSheetView guid="{4815BE6A-DAE3-4DF6-B77E-1B568730B529}">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election activeCell="L65" sqref="L65"/>
    </sheetView>
  </sheetViews>
  <sheetFormatPr defaultColWidth="9.140625" defaultRowHeight="12.75"/>
  <cols>
    <col min="1" max="1" width="32.7109375" style="138" bestFit="1" customWidth="1"/>
    <col min="2" max="2" width="18" style="138" customWidth="1"/>
    <col min="3" max="3" width="9.140625" style="138"/>
    <col min="4" max="4" width="24.28515625" style="138" bestFit="1" customWidth="1"/>
    <col min="5" max="5" width="18" style="138" customWidth="1"/>
    <col min="6" max="16384" width="9.140625" style="138"/>
  </cols>
  <sheetData>
    <row r="1" spans="1:10" ht="21" thickBot="1">
      <c r="A1" s="956" t="s">
        <v>931</v>
      </c>
      <c r="B1" s="957"/>
      <c r="C1" s="957"/>
      <c r="D1" s="957"/>
      <c r="E1" s="957"/>
      <c r="F1" s="954" t="s">
        <v>80</v>
      </c>
      <c r="G1" s="954"/>
      <c r="H1" s="955"/>
    </row>
    <row r="3" spans="1:10" ht="13.5" thickBot="1"/>
    <row r="4" spans="1:10" ht="13.5" thickBot="1">
      <c r="A4" s="969" t="s">
        <v>915</v>
      </c>
      <c r="B4" s="970"/>
      <c r="C4" s="970"/>
      <c r="D4" s="970"/>
      <c r="E4" s="970"/>
      <c r="F4" s="971"/>
      <c r="G4" s="358"/>
      <c r="H4" s="243"/>
      <c r="I4" s="243"/>
      <c r="J4" s="243"/>
    </row>
    <row r="5" spans="1:10">
      <c r="A5" s="729"/>
      <c r="B5" s="128"/>
      <c r="C5" s="128"/>
      <c r="D5" s="128"/>
      <c r="E5" s="142"/>
      <c r="F5" s="24"/>
      <c r="G5" s="358"/>
      <c r="H5" s="243"/>
      <c r="I5" s="243"/>
      <c r="J5" s="243"/>
    </row>
    <row r="6" spans="1:10" ht="25.5">
      <c r="A6" s="730" t="s">
        <v>364</v>
      </c>
      <c r="B6" s="151" t="s">
        <v>492</v>
      </c>
      <c r="C6" s="731"/>
      <c r="D6" s="128"/>
      <c r="E6" s="55"/>
      <c r="F6" s="24"/>
      <c r="G6" s="358"/>
      <c r="H6" s="243"/>
      <c r="I6" s="243"/>
      <c r="J6" s="243"/>
    </row>
    <row r="7" spans="1:10">
      <c r="A7" s="732" t="s">
        <v>493</v>
      </c>
      <c r="B7" s="333">
        <v>92080</v>
      </c>
      <c r="C7" s="125"/>
      <c r="D7" s="444"/>
      <c r="E7" s="55"/>
      <c r="F7" s="24"/>
      <c r="G7" s="358"/>
      <c r="H7" s="243"/>
      <c r="I7" s="243"/>
      <c r="J7" s="243"/>
    </row>
    <row r="8" spans="1:10">
      <c r="A8" s="732" t="s">
        <v>494</v>
      </c>
      <c r="B8" s="333">
        <v>17440</v>
      </c>
      <c r="C8" s="444"/>
      <c r="D8" s="128"/>
      <c r="E8" s="55"/>
      <c r="F8" s="24"/>
      <c r="G8" s="358"/>
      <c r="H8" s="243"/>
      <c r="I8" s="243"/>
      <c r="J8" s="243"/>
    </row>
    <row r="9" spans="1:10">
      <c r="A9" s="732" t="s">
        <v>495</v>
      </c>
      <c r="B9" s="333">
        <v>100190</v>
      </c>
      <c r="C9" s="444"/>
      <c r="D9" s="142"/>
      <c r="E9" s="55"/>
      <c r="F9" s="24"/>
      <c r="G9" s="358"/>
      <c r="H9" s="243"/>
      <c r="I9" s="243"/>
      <c r="J9" s="243"/>
    </row>
    <row r="10" spans="1:10">
      <c r="A10" s="733" t="s">
        <v>545</v>
      </c>
      <c r="B10" s="333">
        <v>45730</v>
      </c>
      <c r="C10" s="444"/>
      <c r="D10" s="142"/>
      <c r="E10" s="55"/>
      <c r="F10" s="24"/>
      <c r="G10" s="358"/>
      <c r="H10" s="243"/>
      <c r="I10" s="243"/>
      <c r="J10" s="243"/>
    </row>
    <row r="11" spans="1:10">
      <c r="A11" s="733" t="s">
        <v>535</v>
      </c>
      <c r="B11" s="333">
        <v>17360</v>
      </c>
      <c r="C11" s="444"/>
      <c r="D11" s="142"/>
      <c r="E11" s="55"/>
      <c r="F11" s="24"/>
      <c r="G11" s="358"/>
      <c r="H11" s="243"/>
      <c r="I11" s="243"/>
      <c r="J11" s="243"/>
    </row>
    <row r="12" spans="1:10">
      <c r="A12" s="729"/>
      <c r="B12" s="444"/>
      <c r="C12" s="444"/>
      <c r="D12" s="142"/>
      <c r="E12" s="55"/>
      <c r="F12" s="24"/>
      <c r="G12" s="358"/>
      <c r="H12" s="243"/>
      <c r="I12" s="243"/>
      <c r="J12" s="243"/>
    </row>
    <row r="13" spans="1:10" ht="13.5" customHeight="1" thickBot="1">
      <c r="A13" s="734" t="s">
        <v>546</v>
      </c>
      <c r="B13" s="735"/>
      <c r="C13" s="735"/>
      <c r="D13" s="736"/>
      <c r="E13" s="737"/>
      <c r="F13" s="102"/>
      <c r="G13" s="358"/>
      <c r="H13" s="243"/>
      <c r="I13" s="243"/>
      <c r="J13" s="243"/>
    </row>
    <row r="14" spans="1:10" s="448" customFormat="1" ht="13.5" customHeight="1">
      <c r="A14" s="57"/>
      <c r="B14" s="149"/>
      <c r="C14" s="149"/>
      <c r="D14" s="152"/>
      <c r="E14" s="42"/>
    </row>
    <row r="15" spans="1:10" ht="13.5" thickBot="1">
      <c r="A15" s="57"/>
      <c r="B15" s="148"/>
      <c r="C15" s="148"/>
      <c r="D15" s="148"/>
      <c r="E15" s="57"/>
      <c r="F15" s="358"/>
      <c r="G15" s="358"/>
      <c r="H15" s="243"/>
      <c r="I15" s="243"/>
      <c r="J15" s="243"/>
    </row>
    <row r="16" spans="1:10" ht="13.5" thickBot="1">
      <c r="A16" s="969" t="s">
        <v>916</v>
      </c>
      <c r="B16" s="970"/>
      <c r="C16" s="970"/>
      <c r="D16" s="970"/>
      <c r="E16" s="970"/>
      <c r="F16" s="971"/>
      <c r="G16" s="358"/>
      <c r="H16" s="243"/>
      <c r="I16" s="243"/>
      <c r="J16" s="243"/>
    </row>
    <row r="17" spans="1:10">
      <c r="A17" s="729"/>
      <c r="B17" s="128"/>
      <c r="C17" s="128"/>
      <c r="D17" s="128"/>
      <c r="E17" s="128"/>
      <c r="F17" s="24"/>
      <c r="G17" s="358"/>
      <c r="H17" s="243"/>
      <c r="I17" s="243"/>
      <c r="J17" s="243"/>
    </row>
    <row r="18" spans="1:10" ht="15.75">
      <c r="A18" s="738"/>
      <c r="B18" s="151" t="s">
        <v>496</v>
      </c>
      <c r="C18" s="253"/>
      <c r="D18" s="146"/>
      <c r="E18" s="146"/>
      <c r="F18" s="24"/>
      <c r="G18" s="358"/>
      <c r="H18" s="243"/>
      <c r="I18" s="243"/>
      <c r="J18" s="243"/>
    </row>
    <row r="19" spans="1:10">
      <c r="A19" s="732" t="s">
        <v>536</v>
      </c>
      <c r="B19" s="333">
        <v>4501740</v>
      </c>
      <c r="C19" s="253"/>
      <c r="D19" s="739"/>
      <c r="E19" s="128"/>
      <c r="F19" s="24"/>
      <c r="G19" s="358"/>
      <c r="H19" s="243"/>
      <c r="I19" s="243"/>
      <c r="J19" s="243"/>
    </row>
    <row r="20" spans="1:10" ht="13.5" thickBot="1">
      <c r="A20" s="740" t="s">
        <v>537</v>
      </c>
      <c r="B20" s="611">
        <v>1988190</v>
      </c>
      <c r="C20" s="3"/>
      <c r="D20" s="741"/>
      <c r="E20" s="3"/>
      <c r="F20" s="102"/>
      <c r="G20" s="358"/>
      <c r="H20" s="243"/>
      <c r="I20" s="243"/>
      <c r="J20" s="243"/>
    </row>
    <row r="21" spans="1:10">
      <c r="A21" s="145"/>
      <c r="B21" s="144"/>
      <c r="C21" s="143"/>
      <c r="D21" s="128"/>
      <c r="E21" s="128"/>
      <c r="F21" s="358"/>
      <c r="G21" s="358"/>
      <c r="H21" s="243"/>
      <c r="I21" s="243"/>
      <c r="J21" s="243"/>
    </row>
    <row r="22" spans="1:10" ht="13.5" thickBot="1">
      <c r="A22" s="128"/>
      <c r="B22" s="143"/>
      <c r="C22" s="143"/>
      <c r="D22" s="128"/>
      <c r="E22" s="128"/>
      <c r="F22" s="358"/>
      <c r="G22" s="358"/>
      <c r="H22" s="243"/>
      <c r="I22" s="243"/>
      <c r="J22" s="243"/>
    </row>
    <row r="23" spans="1:10" ht="13.5" thickBot="1">
      <c r="A23" s="969" t="s">
        <v>917</v>
      </c>
      <c r="B23" s="970"/>
      <c r="C23" s="970"/>
      <c r="D23" s="970"/>
      <c r="E23" s="970"/>
      <c r="F23" s="971"/>
      <c r="G23" s="358"/>
      <c r="H23" s="243"/>
      <c r="I23" s="243"/>
      <c r="J23" s="243"/>
    </row>
    <row r="24" spans="1:10">
      <c r="A24" s="729"/>
      <c r="B24" s="143"/>
      <c r="C24" s="143"/>
      <c r="D24" s="128"/>
      <c r="E24" s="128"/>
      <c r="F24" s="24"/>
      <c r="G24" s="358"/>
      <c r="H24" s="243"/>
      <c r="I24" s="243"/>
      <c r="J24" s="243"/>
    </row>
    <row r="25" spans="1:10">
      <c r="A25" s="742" t="s">
        <v>497</v>
      </c>
      <c r="B25" s="142" t="s">
        <v>498</v>
      </c>
      <c r="C25" s="253"/>
      <c r="D25" s="128"/>
      <c r="E25" s="128"/>
      <c r="F25" s="24"/>
      <c r="G25" s="358"/>
      <c r="H25" s="243"/>
      <c r="I25" s="243"/>
      <c r="J25" s="243"/>
    </row>
    <row r="26" spans="1:10">
      <c r="A26" s="743" t="s">
        <v>499</v>
      </c>
      <c r="B26" s="333">
        <v>1662</v>
      </c>
      <c r="C26" s="253"/>
      <c r="D26" s="348"/>
      <c r="E26" s="348"/>
      <c r="F26" s="24"/>
      <c r="G26" s="358"/>
      <c r="H26" s="243"/>
      <c r="I26" s="243"/>
      <c r="J26" s="243"/>
    </row>
    <row r="27" spans="1:10">
      <c r="A27" s="743" t="s">
        <v>500</v>
      </c>
      <c r="B27">
        <v>717</v>
      </c>
      <c r="C27" s="253"/>
      <c r="D27" s="348"/>
      <c r="E27" s="253"/>
      <c r="F27" s="24"/>
      <c r="G27" s="358"/>
      <c r="H27" s="243"/>
      <c r="I27" s="243"/>
      <c r="J27" s="243"/>
    </row>
    <row r="28" spans="1:10">
      <c r="A28" s="733" t="s">
        <v>491</v>
      </c>
      <c r="B28">
        <v>414</v>
      </c>
      <c r="C28" s="253"/>
      <c r="D28" s="348"/>
      <c r="E28" s="253"/>
      <c r="F28" s="24"/>
      <c r="G28" s="358"/>
      <c r="H28" s="243"/>
      <c r="I28" s="243"/>
      <c r="J28" s="243"/>
    </row>
    <row r="29" spans="1:10">
      <c r="A29" s="733" t="s">
        <v>501</v>
      </c>
      <c r="B29" s="333">
        <v>1622</v>
      </c>
      <c r="C29" s="253"/>
      <c r="D29" s="744"/>
      <c r="E29" s="253"/>
      <c r="F29" s="24"/>
      <c r="G29" s="358"/>
      <c r="H29" s="243"/>
      <c r="I29" s="243"/>
      <c r="J29" s="243"/>
    </row>
    <row r="30" spans="1:10">
      <c r="A30" s="733" t="s">
        <v>502</v>
      </c>
      <c r="B30">
        <v>646</v>
      </c>
      <c r="C30" s="253"/>
      <c r="D30" s="744"/>
      <c r="E30" s="253"/>
      <c r="F30" s="24"/>
      <c r="G30" s="358"/>
      <c r="H30" s="243"/>
      <c r="I30" s="243"/>
      <c r="J30" s="243"/>
    </row>
    <row r="31" spans="1:10">
      <c r="A31" s="733"/>
      <c r="B31" s="38"/>
      <c r="C31" s="253"/>
      <c r="D31" s="744"/>
      <c r="E31" s="253"/>
      <c r="F31" s="24"/>
      <c r="G31" s="358"/>
      <c r="H31" s="243"/>
      <c r="I31" s="243"/>
      <c r="J31" s="243"/>
    </row>
    <row r="32" spans="1:10">
      <c r="A32" s="17" t="s">
        <v>784</v>
      </c>
      <c r="B32" s="38"/>
      <c r="C32" s="253"/>
      <c r="D32" s="744"/>
      <c r="E32" s="253"/>
      <c r="F32" s="24"/>
      <c r="G32" s="358"/>
      <c r="H32" s="243"/>
      <c r="I32" s="243"/>
      <c r="J32" s="243"/>
    </row>
    <row r="33" spans="1:18" ht="13.5" thickBot="1">
      <c r="A33" s="745" t="s">
        <v>785</v>
      </c>
      <c r="B33" s="746"/>
      <c r="C33" s="3"/>
      <c r="D33" s="746"/>
      <c r="E33" s="747"/>
      <c r="F33" s="102"/>
      <c r="G33" s="358"/>
      <c r="H33" s="243"/>
      <c r="I33" s="243"/>
      <c r="J33" s="243"/>
    </row>
    <row r="34" spans="1:18" s="448" customFormat="1">
      <c r="A34" s="359"/>
      <c r="B34" s="57"/>
      <c r="D34" s="57"/>
      <c r="E34" s="141"/>
    </row>
    <row r="35" spans="1:18" ht="13.5" thickBot="1">
      <c r="A35" s="150"/>
      <c r="B35" s="57"/>
      <c r="C35" s="358"/>
      <c r="D35" s="57"/>
      <c r="E35" s="141"/>
      <c r="F35" s="358"/>
      <c r="G35" s="358"/>
      <c r="H35" s="243"/>
      <c r="I35" s="243"/>
      <c r="J35" s="243"/>
    </row>
    <row r="36" spans="1:18" ht="12.75" customHeight="1" thickBot="1">
      <c r="A36" s="969" t="s">
        <v>918</v>
      </c>
      <c r="B36" s="970"/>
      <c r="C36" s="970"/>
      <c r="D36" s="970"/>
      <c r="E36" s="970"/>
      <c r="F36" s="970"/>
      <c r="G36" s="971"/>
      <c r="H36" s="243"/>
      <c r="I36" s="882"/>
      <c r="J36" s="243"/>
    </row>
    <row r="37" spans="1:18">
      <c r="A37" s="729"/>
      <c r="B37" s="143"/>
      <c r="C37" s="143"/>
      <c r="D37" s="128"/>
      <c r="E37" s="128"/>
      <c r="F37" s="253"/>
      <c r="G37" s="24"/>
      <c r="H37" s="243"/>
      <c r="I37" s="243"/>
      <c r="J37" s="243"/>
    </row>
    <row r="38" spans="1:18" ht="12.75" customHeight="1">
      <c r="A38" s="748" t="s">
        <v>178</v>
      </c>
      <c r="B38" s="128"/>
      <c r="C38" s="128"/>
      <c r="D38" s="128"/>
      <c r="E38" s="128"/>
      <c r="F38" s="253"/>
      <c r="G38" s="24"/>
      <c r="H38" s="243"/>
      <c r="I38" s="243"/>
      <c r="J38" s="243"/>
    </row>
    <row r="39" spans="1:18">
      <c r="A39" s="749" t="s">
        <v>503</v>
      </c>
      <c r="B39" s="139"/>
      <c r="C39" s="253"/>
      <c r="D39" s="128"/>
      <c r="E39" s="128"/>
      <c r="F39" s="253"/>
      <c r="G39" s="24"/>
      <c r="H39" s="243"/>
      <c r="I39" s="243"/>
      <c r="J39" s="243"/>
    </row>
    <row r="40" spans="1:18">
      <c r="A40" s="729"/>
      <c r="B40" s="128"/>
      <c r="C40" s="253"/>
      <c r="D40" s="128"/>
      <c r="E40" s="128"/>
      <c r="F40" s="253"/>
      <c r="G40" s="24"/>
      <c r="H40" s="243"/>
      <c r="I40" s="243"/>
      <c r="J40" s="243"/>
    </row>
    <row r="41" spans="1:18">
      <c r="A41" s="750" t="s">
        <v>920</v>
      </c>
      <c r="B41" s="751"/>
      <c r="C41" s="253"/>
      <c r="D41" s="128"/>
      <c r="E41" s="752"/>
      <c r="F41" s="253"/>
      <c r="G41" s="24"/>
      <c r="H41" s="243"/>
      <c r="I41" s="243"/>
      <c r="J41" s="243"/>
    </row>
    <row r="42" spans="1:18" s="448" customFormat="1">
      <c r="A42" s="750" t="s">
        <v>921</v>
      </c>
      <c r="B42" s="751"/>
      <c r="C42" s="253"/>
      <c r="D42" s="128"/>
      <c r="E42" s="752"/>
      <c r="F42" s="253"/>
      <c r="G42" s="24"/>
    </row>
    <row r="43" spans="1:18">
      <c r="A43" s="753"/>
      <c r="B43" s="128"/>
      <c r="C43" s="253"/>
      <c r="D43" s="128"/>
      <c r="E43" s="752"/>
      <c r="F43" s="253"/>
      <c r="G43" s="24"/>
      <c r="H43" s="243"/>
      <c r="I43" s="243"/>
      <c r="J43" s="243"/>
    </row>
    <row r="44" spans="1:18" ht="13.5" thickBot="1">
      <c r="A44" s="878" t="s">
        <v>935</v>
      </c>
      <c r="B44" s="754"/>
      <c r="C44" s="3"/>
      <c r="D44" s="746"/>
      <c r="E44" s="747"/>
      <c r="F44" s="3"/>
      <c r="G44" s="102"/>
      <c r="H44" s="243"/>
      <c r="I44" s="243"/>
      <c r="J44" s="243"/>
    </row>
    <row r="45" spans="1:18">
      <c r="A45" s="358"/>
      <c r="B45" s="358"/>
      <c r="C45" s="358"/>
      <c r="D45" s="358"/>
      <c r="E45" s="358"/>
      <c r="F45" s="358"/>
      <c r="G45" s="358"/>
      <c r="H45" s="243"/>
      <c r="I45" s="243"/>
      <c r="J45" s="243"/>
    </row>
    <row r="46" spans="1:18" ht="13.5" thickBot="1">
      <c r="A46" s="358"/>
      <c r="B46" s="358"/>
      <c r="C46" s="358"/>
      <c r="D46" s="358"/>
      <c r="E46" s="358"/>
      <c r="F46" s="358"/>
      <c r="G46" s="358"/>
      <c r="H46" s="243"/>
      <c r="I46" s="243"/>
      <c r="J46" s="243"/>
    </row>
    <row r="47" spans="1:18" ht="13.5" thickBot="1">
      <c r="A47" s="969" t="s">
        <v>919</v>
      </c>
      <c r="B47" s="970"/>
      <c r="C47" s="970"/>
      <c r="D47" s="970"/>
      <c r="E47" s="970"/>
      <c r="F47" s="970"/>
      <c r="G47" s="970"/>
      <c r="H47" s="970"/>
      <c r="I47" s="970"/>
      <c r="J47" s="970"/>
      <c r="K47" s="970"/>
      <c r="L47" s="970"/>
      <c r="M47" s="970"/>
      <c r="N47" s="970"/>
      <c r="O47" s="970"/>
      <c r="P47" s="970"/>
      <c r="Q47" s="970"/>
      <c r="R47" s="971"/>
    </row>
    <row r="48" spans="1:18">
      <c r="A48" s="729"/>
      <c r="B48" s="253"/>
      <c r="C48" s="253"/>
      <c r="D48" s="253"/>
      <c r="E48" s="253"/>
      <c r="F48" s="253"/>
      <c r="G48" s="253"/>
      <c r="H48" s="253"/>
      <c r="I48" s="253"/>
      <c r="J48" s="253"/>
      <c r="K48" s="253"/>
      <c r="L48" s="253"/>
      <c r="M48" s="253"/>
      <c r="N48" s="253"/>
      <c r="O48" s="253"/>
      <c r="P48" s="253"/>
      <c r="Q48" s="253"/>
      <c r="R48" s="24"/>
    </row>
    <row r="49" spans="1:18">
      <c r="A49" s="748" t="s">
        <v>178</v>
      </c>
      <c r="B49" s="253"/>
      <c r="C49" s="253"/>
      <c r="D49" s="253"/>
      <c r="E49" s="253"/>
      <c r="F49" s="253"/>
      <c r="G49" s="253"/>
      <c r="H49" s="253"/>
      <c r="I49" s="253"/>
      <c r="J49" s="253"/>
      <c r="K49" s="253"/>
      <c r="L49" s="253"/>
      <c r="M49" s="253"/>
      <c r="N49" s="253"/>
      <c r="O49" s="253"/>
      <c r="P49" s="253"/>
      <c r="Q49" s="253"/>
      <c r="R49" s="24"/>
    </row>
    <row r="50" spans="1:18">
      <c r="A50" s="749" t="s">
        <v>503</v>
      </c>
      <c r="B50" s="253"/>
      <c r="C50" s="253"/>
      <c r="D50" s="253"/>
      <c r="E50" s="253"/>
      <c r="F50" s="253"/>
      <c r="G50" s="253"/>
      <c r="H50" s="253"/>
      <c r="I50" s="253"/>
      <c r="J50" s="253"/>
      <c r="K50" s="253"/>
      <c r="L50" s="253"/>
      <c r="M50" s="253"/>
      <c r="N50" s="253"/>
      <c r="O50" s="253"/>
      <c r="P50" s="253"/>
      <c r="Q50" s="253"/>
      <c r="R50" s="24"/>
    </row>
    <row r="51" spans="1:18">
      <c r="A51" s="729"/>
      <c r="B51" s="253"/>
      <c r="C51" s="253"/>
      <c r="D51" s="253"/>
      <c r="E51" s="253"/>
      <c r="F51" s="253"/>
      <c r="G51" s="253"/>
      <c r="H51" s="253"/>
      <c r="I51" s="253"/>
      <c r="J51" s="253"/>
      <c r="K51" s="253"/>
      <c r="L51" s="253"/>
      <c r="M51" s="253"/>
      <c r="N51" s="253"/>
      <c r="O51" s="253"/>
      <c r="P51" s="253"/>
      <c r="Q51" s="253"/>
      <c r="R51" s="24"/>
    </row>
    <row r="52" spans="1:18">
      <c r="A52" s="755" t="s">
        <v>504</v>
      </c>
      <c r="B52" s="253"/>
      <c r="C52" s="253"/>
      <c r="D52" s="253"/>
      <c r="E52" s="253"/>
      <c r="F52" s="253"/>
      <c r="G52" s="253"/>
      <c r="H52" s="253"/>
      <c r="I52" s="253"/>
      <c r="J52" s="253"/>
      <c r="K52" s="253"/>
      <c r="L52" s="253"/>
      <c r="M52" s="253"/>
      <c r="N52" s="253"/>
      <c r="O52" s="253"/>
      <c r="P52" s="253"/>
      <c r="Q52" s="253"/>
      <c r="R52" s="24"/>
    </row>
    <row r="53" spans="1:18">
      <c r="A53" s="753"/>
      <c r="B53" s="253"/>
      <c r="C53" s="253"/>
      <c r="D53" s="253"/>
      <c r="E53" s="253"/>
      <c r="F53" s="253"/>
      <c r="G53" s="253"/>
      <c r="H53" s="253"/>
      <c r="I53" s="253"/>
      <c r="J53" s="253"/>
      <c r="K53" s="253"/>
      <c r="L53" s="253"/>
      <c r="M53" s="253"/>
      <c r="N53" s="253"/>
      <c r="O53" s="253"/>
      <c r="P53" s="253"/>
      <c r="Q53" s="253"/>
      <c r="R53" s="24"/>
    </row>
    <row r="54" spans="1:18">
      <c r="A54" s="750" t="s">
        <v>936</v>
      </c>
      <c r="B54" s="253"/>
      <c r="C54" s="253"/>
      <c r="D54" s="253"/>
      <c r="E54" s="253"/>
      <c r="F54" s="253"/>
      <c r="G54" s="253"/>
      <c r="H54" s="253"/>
      <c r="I54" s="253"/>
      <c r="J54" s="253"/>
      <c r="K54" s="253"/>
      <c r="L54" s="253"/>
      <c r="M54" s="253"/>
      <c r="N54" s="253"/>
      <c r="O54" s="253"/>
      <c r="P54" s="253"/>
      <c r="Q54" s="253"/>
      <c r="R54" s="24"/>
    </row>
    <row r="55" spans="1:18" ht="13.5" thickBot="1">
      <c r="A55" s="363"/>
      <c r="B55" s="3"/>
      <c r="C55" s="3"/>
      <c r="D55" s="3"/>
      <c r="E55" s="3"/>
      <c r="F55" s="3"/>
      <c r="G55" s="3"/>
      <c r="H55" s="3"/>
      <c r="I55" s="3"/>
      <c r="J55" s="3"/>
      <c r="K55" s="3"/>
      <c r="L55" s="3"/>
      <c r="M55" s="3"/>
      <c r="N55" s="3"/>
      <c r="O55" s="3"/>
      <c r="P55" s="3"/>
      <c r="Q55" s="3"/>
      <c r="R55" s="102"/>
    </row>
    <row r="56" spans="1:18">
      <c r="A56" s="204"/>
      <c r="B56" s="245"/>
      <c r="C56" s="245"/>
      <c r="D56" s="245"/>
      <c r="E56" s="245"/>
      <c r="F56" s="245"/>
      <c r="G56" s="243"/>
      <c r="H56" s="243"/>
      <c r="I56" s="243"/>
      <c r="J56" s="243"/>
    </row>
    <row r="58" spans="1:18">
      <c r="A58" s="335"/>
    </row>
    <row r="59" spans="1:18">
      <c r="A59" s="443"/>
    </row>
  </sheetData>
  <customSheetViews>
    <customSheetView guid="{F165901F-2ED3-463B-B2D8-F03C10664774}">
      <selection sqref="A1:E1"/>
      <pageMargins left="0.7" right="0.7" top="0.75" bottom="0.75" header="0.3" footer="0.3"/>
      <pageSetup paperSize="9" orientation="portrait" r:id="rId1"/>
    </customSheetView>
    <customSheetView guid="{4815BE6A-DAE3-4DF6-B77E-1B568730B529}" topLeftCell="A22">
      <selection activeCell="A54" sqref="A54"/>
      <pageMargins left="0.7" right="0.7" top="0.75" bottom="0.75" header="0.3" footer="0.3"/>
      <pageSetup paperSize="9" orientation="portrait" r:id="rId2"/>
    </customSheetView>
  </customSheetViews>
  <mergeCells count="7">
    <mergeCell ref="A23:F23"/>
    <mergeCell ref="A36:G36"/>
    <mergeCell ref="A47:R47"/>
    <mergeCell ref="F1:H1"/>
    <mergeCell ref="A1:E1"/>
    <mergeCell ref="A4:F4"/>
    <mergeCell ref="A16:F16"/>
  </mergeCells>
  <hyperlinks>
    <hyperlink ref="F1" location="Indhold!A1" display="Tilbage til indholdsoversigten"/>
    <hyperlink ref="A33" location="'31.11. 31.13 AUB'!A37:B41" display="&quot;Skoleydelse&quot; under fane &quot;31.11. 31.13 AUB&quot;"/>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83"/>
  <sheetViews>
    <sheetView zoomScaleNormal="100" workbookViewId="0">
      <selection activeCell="F5" sqref="F5"/>
    </sheetView>
  </sheetViews>
  <sheetFormatPr defaultColWidth="9.140625" defaultRowHeight="12.75"/>
  <cols>
    <col min="1" max="1" width="66.28515625" style="380" customWidth="1"/>
    <col min="2" max="2" width="25.140625" style="380" customWidth="1"/>
    <col min="3" max="3" width="25.5703125" style="380" customWidth="1"/>
    <col min="4" max="4" width="25.140625" style="380" customWidth="1"/>
    <col min="5" max="5" width="69" style="380" customWidth="1"/>
    <col min="6" max="6" width="31.140625" style="380" customWidth="1"/>
    <col min="7" max="7" width="33.7109375" style="380" customWidth="1"/>
    <col min="8" max="11" width="10.7109375" style="380" customWidth="1"/>
    <col min="12" max="12" width="13.7109375" style="380" customWidth="1"/>
    <col min="13" max="13" width="10.7109375" style="380" customWidth="1"/>
    <col min="14" max="14" width="20.7109375" style="380" customWidth="1"/>
    <col min="15" max="18" width="16.7109375" style="380" customWidth="1"/>
    <col min="19" max="20" width="10.7109375" style="380" customWidth="1"/>
    <col min="21" max="21" width="16.7109375" style="380" customWidth="1"/>
    <col min="22" max="22" width="23.7109375" style="380" customWidth="1"/>
    <col min="23" max="23" width="21.7109375" style="380" customWidth="1"/>
    <col min="24" max="24" width="13.7109375" style="380" customWidth="1"/>
    <col min="25" max="16384" width="9.140625" style="380"/>
  </cols>
  <sheetData>
    <row r="1" spans="1:7" ht="21" thickBot="1">
      <c r="A1" s="956" t="s">
        <v>931</v>
      </c>
      <c r="B1" s="957"/>
      <c r="C1" s="957"/>
      <c r="D1" s="957"/>
      <c r="E1" s="957"/>
      <c r="F1" s="957"/>
      <c r="G1" s="5" t="s">
        <v>80</v>
      </c>
    </row>
    <row r="2" spans="1:7" ht="18" customHeight="1" thickBot="1">
      <c r="A2" s="41"/>
      <c r="G2" s="380" t="s">
        <v>939</v>
      </c>
    </row>
    <row r="3" spans="1:7" s="448" customFormat="1" ht="18" customHeight="1" thickBot="1">
      <c r="A3" s="1038" t="s">
        <v>375</v>
      </c>
      <c r="B3" s="1039"/>
      <c r="C3" s="1039"/>
      <c r="D3" s="1039"/>
      <c r="E3" s="1039"/>
      <c r="F3" s="1040"/>
      <c r="G3" s="876"/>
    </row>
    <row r="4" spans="1:7" s="448" customFormat="1" ht="18" customHeight="1">
      <c r="A4" s="756"/>
      <c r="B4" s="253"/>
      <c r="C4" s="253"/>
      <c r="D4" s="253"/>
      <c r="E4" s="253"/>
      <c r="F4" s="24"/>
    </row>
    <row r="5" spans="1:7" ht="18">
      <c r="A5" s="757" t="s">
        <v>25</v>
      </c>
      <c r="B5" s="253"/>
      <c r="C5" s="253"/>
      <c r="D5" s="253"/>
      <c r="E5" s="253"/>
      <c r="F5" s="24"/>
    </row>
    <row r="6" spans="1:7" ht="13.5" customHeight="1">
      <c r="A6" s="99"/>
      <c r="B6" s="253"/>
      <c r="C6" s="253"/>
      <c r="D6" s="253"/>
      <c r="E6" s="253"/>
      <c r="F6" s="24"/>
    </row>
    <row r="7" spans="1:7" ht="16.5" customHeight="1">
      <c r="A7" s="758" t="s">
        <v>932</v>
      </c>
      <c r="B7" s="253"/>
      <c r="C7" s="253"/>
      <c r="D7" s="253"/>
      <c r="E7" s="253"/>
      <c r="F7" s="24"/>
    </row>
    <row r="8" spans="1:7" ht="12.75" customHeight="1">
      <c r="A8" s="758" t="s">
        <v>872</v>
      </c>
      <c r="B8" s="253"/>
      <c r="C8" s="253"/>
      <c r="D8" s="253"/>
      <c r="E8" s="253"/>
      <c r="F8" s="24"/>
    </row>
    <row r="9" spans="1:7" s="448" customFormat="1" ht="12.75" customHeight="1">
      <c r="A9" s="758"/>
      <c r="B9" s="253"/>
      <c r="C9" s="253"/>
      <c r="D9" s="253"/>
      <c r="E9" s="253"/>
      <c r="F9" s="24"/>
    </row>
    <row r="10" spans="1:7" s="448" customFormat="1" ht="12.75" customHeight="1">
      <c r="A10" s="758"/>
      <c r="B10" s="253"/>
      <c r="C10" s="253"/>
      <c r="D10" s="253"/>
      <c r="E10" s="253"/>
      <c r="F10" s="24"/>
    </row>
    <row r="11" spans="1:7" ht="12.75" customHeight="1">
      <c r="A11" s="480" t="s">
        <v>805</v>
      </c>
      <c r="B11" s="391" t="s">
        <v>805</v>
      </c>
      <c r="C11" s="392" t="s">
        <v>805</v>
      </c>
      <c r="D11" s="392" t="s">
        <v>806</v>
      </c>
      <c r="E11" s="392" t="s">
        <v>807</v>
      </c>
      <c r="F11" s="24"/>
    </row>
    <row r="12" spans="1:7" ht="12.75" customHeight="1">
      <c r="A12" s="759"/>
      <c r="B12" s="394" t="s">
        <v>808</v>
      </c>
      <c r="C12" s="395" t="s">
        <v>809</v>
      </c>
      <c r="D12" s="395" t="s">
        <v>808</v>
      </c>
      <c r="E12" s="395" t="s">
        <v>810</v>
      </c>
      <c r="F12" s="24"/>
    </row>
    <row r="13" spans="1:7" ht="12.75" customHeight="1">
      <c r="A13" s="480" t="s">
        <v>811</v>
      </c>
      <c r="B13" s="396">
        <v>1040</v>
      </c>
      <c r="C13" s="386">
        <v>41600</v>
      </c>
      <c r="D13" s="386">
        <v>700</v>
      </c>
      <c r="E13" s="386">
        <v>1740</v>
      </c>
      <c r="F13" s="24"/>
    </row>
    <row r="14" spans="1:7" ht="15.75" customHeight="1">
      <c r="A14" s="99" t="s">
        <v>376</v>
      </c>
      <c r="B14" s="396"/>
      <c r="C14" s="386"/>
      <c r="D14" s="386"/>
      <c r="E14" s="386"/>
      <c r="F14" s="24"/>
    </row>
    <row r="15" spans="1:7" ht="12.75" customHeight="1">
      <c r="A15" s="99" t="s">
        <v>209</v>
      </c>
      <c r="B15" s="396"/>
      <c r="C15" s="386"/>
      <c r="D15" s="386"/>
      <c r="E15" s="386"/>
      <c r="F15" s="24"/>
    </row>
    <row r="16" spans="1:7" ht="12.75" customHeight="1">
      <c r="A16" s="99" t="s">
        <v>329</v>
      </c>
      <c r="B16" s="396"/>
      <c r="C16" s="386"/>
      <c r="D16" s="386"/>
      <c r="E16" s="386"/>
      <c r="F16" s="24"/>
    </row>
    <row r="17" spans="1:14">
      <c r="A17" s="99" t="s">
        <v>26</v>
      </c>
      <c r="B17" s="396"/>
      <c r="C17" s="386"/>
      <c r="D17" s="386"/>
      <c r="E17" s="386"/>
      <c r="F17" s="24"/>
    </row>
    <row r="18" spans="1:14" ht="12.75" customHeight="1">
      <c r="A18" s="99" t="s">
        <v>812</v>
      </c>
      <c r="B18" s="396" t="s">
        <v>199</v>
      </c>
      <c r="C18" s="386" t="s">
        <v>199</v>
      </c>
      <c r="D18" s="386"/>
      <c r="E18" s="386">
        <v>700</v>
      </c>
      <c r="F18" s="24"/>
    </row>
    <row r="19" spans="1:14" ht="12.75" customHeight="1">
      <c r="A19" s="99" t="s">
        <v>813</v>
      </c>
      <c r="B19" s="398"/>
      <c r="C19" s="399"/>
      <c r="D19" s="399" t="s">
        <v>199</v>
      </c>
      <c r="E19" s="399" t="s">
        <v>199</v>
      </c>
      <c r="F19" s="24"/>
    </row>
    <row r="20" spans="1:14" ht="12.75" customHeight="1">
      <c r="A20" s="759" t="s">
        <v>346</v>
      </c>
      <c r="B20" s="394"/>
      <c r="C20" s="395"/>
      <c r="D20" s="395"/>
      <c r="E20" s="395"/>
      <c r="F20" s="24"/>
    </row>
    <row r="21" spans="1:14" ht="12.75" customHeight="1">
      <c r="A21" s="480"/>
      <c r="B21" s="40"/>
      <c r="C21" s="40"/>
      <c r="D21" s="40"/>
      <c r="E21" s="40"/>
      <c r="F21" s="24"/>
    </row>
    <row r="22" spans="1:14" ht="12.75" customHeight="1">
      <c r="A22" s="99"/>
      <c r="B22" s="253" t="s">
        <v>815</v>
      </c>
      <c r="C22" s="253"/>
      <c r="D22" s="253"/>
      <c r="E22" s="253"/>
      <c r="F22" s="24"/>
    </row>
    <row r="23" spans="1:14" s="445" customFormat="1" ht="12.75" customHeight="1">
      <c r="A23" s="99"/>
      <c r="B23" s="253"/>
      <c r="C23" s="253"/>
      <c r="D23" s="253"/>
      <c r="E23" s="253"/>
      <c r="F23" s="24"/>
    </row>
    <row r="24" spans="1:14" ht="12.75" customHeight="1">
      <c r="A24" s="17" t="s">
        <v>888</v>
      </c>
      <c r="B24" s="1037" t="s">
        <v>883</v>
      </c>
      <c r="C24" s="1037"/>
      <c r="D24" s="990" t="s">
        <v>816</v>
      </c>
      <c r="E24" s="990"/>
      <c r="F24" s="881"/>
    </row>
    <row r="25" spans="1:14" ht="13.15" customHeight="1">
      <c r="A25" s="1034" t="s">
        <v>817</v>
      </c>
      <c r="B25" s="1028" t="s">
        <v>818</v>
      </c>
      <c r="C25" s="1028" t="s">
        <v>941</v>
      </c>
      <c r="D25" s="1028" t="s">
        <v>818</v>
      </c>
      <c r="E25" s="1031" t="s">
        <v>941</v>
      </c>
      <c r="F25" s="876"/>
    </row>
    <row r="26" spans="1:14" ht="12.75" customHeight="1">
      <c r="A26" s="1035"/>
      <c r="B26" s="1029"/>
      <c r="C26" s="1029"/>
      <c r="D26" s="1029"/>
      <c r="E26" s="1032"/>
      <c r="F26" s="876"/>
    </row>
    <row r="27" spans="1:14" ht="20.25" customHeight="1">
      <c r="A27" s="1036"/>
      <c r="B27" s="1030"/>
      <c r="C27" s="1030"/>
      <c r="D27" s="1030"/>
      <c r="E27" s="1033"/>
      <c r="F27" s="876"/>
    </row>
    <row r="28" spans="1:14" ht="12.75" customHeight="1">
      <c r="A28" s="760" t="s">
        <v>819</v>
      </c>
      <c r="B28" s="400"/>
      <c r="C28" s="392"/>
      <c r="D28" s="392"/>
      <c r="E28" s="40"/>
      <c r="F28" s="879"/>
    </row>
    <row r="29" spans="1:14" ht="12.75" customHeight="1">
      <c r="A29" s="21" t="s">
        <v>352</v>
      </c>
      <c r="B29" s="333">
        <v>59360</v>
      </c>
      <c r="C29" s="333">
        <v>17760</v>
      </c>
      <c r="D29" s="386">
        <f>+B29*1.05</f>
        <v>62328</v>
      </c>
      <c r="E29" s="385">
        <f>+C29*1.05</f>
        <v>18648</v>
      </c>
      <c r="F29" s="880"/>
      <c r="I29" s="333"/>
      <c r="J29" s="446"/>
      <c r="K29" s="446"/>
      <c r="L29" s="333"/>
      <c r="M29" s="333"/>
      <c r="N29" s="333"/>
    </row>
    <row r="30" spans="1:14" ht="12.75" customHeight="1">
      <c r="A30" s="21"/>
      <c r="B30" s="402"/>
      <c r="C30" s="399"/>
      <c r="D30" s="386"/>
      <c r="E30" s="385"/>
      <c r="F30" s="880"/>
    </row>
    <row r="31" spans="1:14" ht="12.75" customHeight="1">
      <c r="A31" s="17" t="s">
        <v>85</v>
      </c>
      <c r="B31" s="402"/>
      <c r="C31" s="399"/>
      <c r="D31" s="386"/>
      <c r="E31" s="385"/>
      <c r="F31" s="880"/>
    </row>
    <row r="32" spans="1:14" ht="12.75" customHeight="1">
      <c r="A32" s="21" t="s">
        <v>820</v>
      </c>
      <c r="B32" s="333">
        <v>80500</v>
      </c>
      <c r="C32" s="333">
        <v>38900</v>
      </c>
      <c r="D32" s="386">
        <f>+B32*1.07</f>
        <v>86135</v>
      </c>
      <c r="E32" s="385">
        <f>+C32*1.07</f>
        <v>41623</v>
      </c>
      <c r="F32" s="880"/>
      <c r="I32" s="333"/>
      <c r="J32" s="446"/>
      <c r="K32" s="446"/>
      <c r="L32" s="333"/>
      <c r="M32" s="333"/>
      <c r="N32" s="333"/>
    </row>
    <row r="33" spans="1:14" ht="12.75" customHeight="1">
      <c r="A33" s="21" t="s">
        <v>90</v>
      </c>
      <c r="B33" s="402"/>
      <c r="C33" s="399"/>
      <c r="D33" s="386"/>
      <c r="E33" s="385"/>
      <c r="F33" s="880"/>
    </row>
    <row r="34" spans="1:14" ht="12.75" customHeight="1">
      <c r="A34" s="21" t="s">
        <v>86</v>
      </c>
      <c r="B34" s="402"/>
      <c r="C34" s="399"/>
      <c r="D34" s="386"/>
      <c r="E34" s="385"/>
      <c r="F34" s="880"/>
    </row>
    <row r="35" spans="1:14" ht="12.75" customHeight="1">
      <c r="A35" s="21" t="s">
        <v>87</v>
      </c>
      <c r="B35" s="402"/>
      <c r="C35" s="399"/>
      <c r="D35" s="386"/>
      <c r="E35" s="385"/>
      <c r="F35" s="880"/>
    </row>
    <row r="36" spans="1:14" ht="12.75" customHeight="1">
      <c r="A36" s="21" t="s">
        <v>88</v>
      </c>
      <c r="B36" s="402"/>
      <c r="C36" s="399"/>
      <c r="D36" s="386"/>
      <c r="E36" s="385"/>
      <c r="F36" s="880"/>
    </row>
    <row r="37" spans="1:14" ht="12.75" customHeight="1">
      <c r="A37" s="21" t="s">
        <v>84</v>
      </c>
      <c r="B37" s="402"/>
      <c r="C37" s="399"/>
      <c r="D37" s="386"/>
      <c r="E37" s="385"/>
      <c r="F37" s="880"/>
    </row>
    <row r="38" spans="1:14" ht="12.75" customHeight="1">
      <c r="A38" s="21"/>
      <c r="B38" s="402"/>
      <c r="C38" s="399"/>
      <c r="D38" s="386"/>
      <c r="E38" s="385"/>
      <c r="F38" s="880"/>
    </row>
    <row r="39" spans="1:14" ht="12.75" customHeight="1">
      <c r="A39" s="17" t="s">
        <v>89</v>
      </c>
      <c r="B39" s="402"/>
      <c r="C39" s="399"/>
      <c r="D39" s="386"/>
      <c r="E39" s="385"/>
      <c r="F39" s="880"/>
    </row>
    <row r="40" spans="1:14" ht="12.75" customHeight="1">
      <c r="A40" s="21" t="s">
        <v>91</v>
      </c>
      <c r="B40" s="333">
        <v>86070</v>
      </c>
      <c r="C40" s="333">
        <v>44470</v>
      </c>
      <c r="D40" s="386">
        <f>+B40*1.07</f>
        <v>92094.900000000009</v>
      </c>
      <c r="E40" s="385">
        <f>+C40*1.07</f>
        <v>47582.9</v>
      </c>
      <c r="F40" s="880"/>
      <c r="I40" s="333"/>
      <c r="J40" s="446"/>
      <c r="K40" s="446"/>
      <c r="L40" s="333"/>
      <c r="M40" s="333"/>
      <c r="N40" s="333"/>
    </row>
    <row r="41" spans="1:14" ht="12.75" customHeight="1">
      <c r="A41" s="21" t="s">
        <v>92</v>
      </c>
      <c r="B41" s="402"/>
      <c r="C41" s="399"/>
      <c r="D41" s="386"/>
      <c r="E41" s="385"/>
      <c r="F41" s="880"/>
    </row>
    <row r="42" spans="1:14" ht="12.75" customHeight="1">
      <c r="A42" s="21" t="s">
        <v>93</v>
      </c>
      <c r="B42" s="402"/>
      <c r="C42" s="399"/>
      <c r="D42" s="386"/>
      <c r="E42" s="385"/>
      <c r="F42" s="880"/>
    </row>
    <row r="43" spans="1:14" ht="12.75" customHeight="1">
      <c r="A43" s="21" t="s">
        <v>821</v>
      </c>
      <c r="B43" s="402"/>
      <c r="C43" s="399"/>
      <c r="D43" s="386"/>
      <c r="E43" s="385"/>
      <c r="F43" s="880"/>
    </row>
    <row r="44" spans="1:14" ht="12.75" customHeight="1">
      <c r="A44" s="21"/>
      <c r="B44" s="402"/>
      <c r="C44" s="399"/>
      <c r="D44" s="386"/>
      <c r="E44" s="385"/>
      <c r="F44" s="880"/>
    </row>
    <row r="45" spans="1:14" ht="12.75" customHeight="1">
      <c r="A45" s="17" t="s">
        <v>94</v>
      </c>
      <c r="B45" s="402"/>
      <c r="C45" s="399"/>
      <c r="D45" s="386"/>
      <c r="E45" s="385"/>
      <c r="F45" s="880"/>
    </row>
    <row r="46" spans="1:14" ht="12.75" customHeight="1">
      <c r="A46" s="21" t="s">
        <v>95</v>
      </c>
      <c r="B46" s="333">
        <v>92900</v>
      </c>
      <c r="C46" s="333">
        <v>51300</v>
      </c>
      <c r="D46" s="386">
        <f>+B46*1.07</f>
        <v>99403</v>
      </c>
      <c r="E46" s="385">
        <f>+C46*1.07</f>
        <v>54891</v>
      </c>
      <c r="F46" s="880"/>
      <c r="I46" s="333"/>
      <c r="J46" s="446"/>
      <c r="K46" s="446"/>
      <c r="L46" s="333"/>
      <c r="M46" s="333"/>
      <c r="N46" s="333"/>
    </row>
    <row r="47" spans="1:14" ht="12.75" customHeight="1">
      <c r="A47" s="21" t="s">
        <v>96</v>
      </c>
      <c r="B47" s="402"/>
      <c r="C47" s="399"/>
      <c r="D47" s="386"/>
      <c r="E47" s="385"/>
      <c r="F47" s="880"/>
    </row>
    <row r="48" spans="1:14" ht="12.75" customHeight="1">
      <c r="A48" s="21" t="s">
        <v>104</v>
      </c>
      <c r="B48" s="402"/>
      <c r="C48" s="399"/>
      <c r="D48" s="386"/>
      <c r="E48" s="385"/>
      <c r="F48" s="880"/>
    </row>
    <row r="49" spans="1:14" ht="12.75" customHeight="1">
      <c r="A49" s="21"/>
      <c r="B49" s="402"/>
      <c r="C49" s="399"/>
      <c r="D49" s="386"/>
      <c r="E49" s="385"/>
      <c r="F49" s="880"/>
    </row>
    <row r="50" spans="1:14" ht="12.75" customHeight="1">
      <c r="A50" s="17" t="s">
        <v>98</v>
      </c>
      <c r="B50" s="402"/>
      <c r="C50" s="399"/>
      <c r="D50" s="386"/>
      <c r="E50" s="385"/>
      <c r="F50" s="880"/>
    </row>
    <row r="51" spans="1:14" ht="12.75" customHeight="1">
      <c r="A51" s="21" t="s">
        <v>822</v>
      </c>
      <c r="B51" s="333">
        <v>103730</v>
      </c>
      <c r="C51" s="333">
        <v>62130</v>
      </c>
      <c r="D51" s="386">
        <f>+B51*1.07</f>
        <v>110991.1</v>
      </c>
      <c r="E51" s="385">
        <f>+C51*1.07</f>
        <v>66479.100000000006</v>
      </c>
      <c r="F51" s="880"/>
      <c r="I51" s="333"/>
      <c r="J51" s="446"/>
      <c r="K51" s="446"/>
      <c r="L51" s="333"/>
      <c r="M51" s="333"/>
      <c r="N51" s="333"/>
    </row>
    <row r="52" spans="1:14" ht="12.75" customHeight="1">
      <c r="A52" s="21" t="s">
        <v>100</v>
      </c>
      <c r="B52" s="402"/>
      <c r="C52" s="399"/>
      <c r="D52" s="386"/>
      <c r="E52" s="385"/>
      <c r="F52" s="880"/>
    </row>
    <row r="53" spans="1:14" ht="12.75" customHeight="1">
      <c r="A53" s="21" t="s">
        <v>101</v>
      </c>
      <c r="B53" s="402"/>
      <c r="C53" s="399"/>
      <c r="D53" s="386"/>
      <c r="E53" s="385"/>
      <c r="F53" s="880"/>
    </row>
    <row r="54" spans="1:14" ht="12.75" customHeight="1">
      <c r="A54" s="21" t="s">
        <v>102</v>
      </c>
      <c r="B54" s="402"/>
      <c r="C54" s="399"/>
      <c r="D54" s="386"/>
      <c r="E54" s="385"/>
      <c r="F54" s="880"/>
    </row>
    <row r="55" spans="1:14" ht="12.75" customHeight="1">
      <c r="A55" s="21" t="s">
        <v>554</v>
      </c>
      <c r="B55" s="402"/>
      <c r="C55" s="399"/>
      <c r="D55" s="386"/>
      <c r="E55" s="385"/>
      <c r="F55" s="880"/>
    </row>
    <row r="56" spans="1:14" ht="12.75" customHeight="1">
      <c r="A56" s="21" t="s">
        <v>97</v>
      </c>
      <c r="B56" s="402"/>
      <c r="C56" s="399"/>
      <c r="D56" s="386"/>
      <c r="E56" s="385"/>
      <c r="F56" s="880"/>
    </row>
    <row r="57" spans="1:14" ht="12.75" customHeight="1">
      <c r="A57" s="21" t="s">
        <v>103</v>
      </c>
      <c r="B57" s="402"/>
      <c r="C57" s="399"/>
      <c r="D57" s="386"/>
      <c r="E57" s="385"/>
      <c r="F57" s="880"/>
    </row>
    <row r="58" spans="1:14" ht="12.75" customHeight="1">
      <c r="A58" s="21" t="s">
        <v>105</v>
      </c>
      <c r="B58" s="402"/>
      <c r="C58" s="399"/>
      <c r="D58" s="386"/>
      <c r="E58" s="385"/>
      <c r="F58" s="880"/>
    </row>
    <row r="59" spans="1:14" ht="12.75" customHeight="1">
      <c r="A59" s="21" t="s">
        <v>106</v>
      </c>
      <c r="B59" s="402"/>
      <c r="C59" s="399"/>
      <c r="D59" s="386"/>
      <c r="E59" s="385"/>
      <c r="F59" s="880"/>
    </row>
    <row r="60" spans="1:14" ht="12.75" customHeight="1">
      <c r="A60" s="21"/>
      <c r="B60" s="402"/>
      <c r="C60" s="399"/>
      <c r="D60" s="386"/>
      <c r="E60" s="385"/>
      <c r="F60" s="880"/>
    </row>
    <row r="61" spans="1:14" ht="12.75" customHeight="1">
      <c r="A61" s="21"/>
      <c r="B61" s="402"/>
      <c r="C61" s="399"/>
      <c r="D61" s="386"/>
      <c r="E61" s="385"/>
      <c r="F61" s="880"/>
    </row>
    <row r="62" spans="1:14" ht="12.75" customHeight="1">
      <c r="A62" s="17" t="s">
        <v>107</v>
      </c>
      <c r="B62" s="402"/>
      <c r="C62" s="399"/>
      <c r="D62" s="386"/>
      <c r="E62" s="385"/>
      <c r="F62" s="880"/>
    </row>
    <row r="63" spans="1:14" ht="12.75" customHeight="1">
      <c r="A63" s="21" t="s">
        <v>108</v>
      </c>
      <c r="B63" s="333">
        <v>114980</v>
      </c>
      <c r="C63" s="333">
        <v>73380</v>
      </c>
      <c r="D63" s="386">
        <f>+B63*1.07</f>
        <v>123028.6</v>
      </c>
      <c r="E63" s="385">
        <f>+C63*1.07</f>
        <v>78516.600000000006</v>
      </c>
      <c r="F63" s="880"/>
      <c r="I63" s="333"/>
      <c r="J63" s="446"/>
      <c r="K63" s="446"/>
      <c r="L63" s="333"/>
      <c r="M63" s="333"/>
      <c r="N63" s="333"/>
    </row>
    <row r="64" spans="1:14" ht="12.75" customHeight="1">
      <c r="A64" s="21" t="s">
        <v>99</v>
      </c>
      <c r="B64" s="402"/>
      <c r="C64" s="399"/>
      <c r="D64" s="386"/>
      <c r="E64" s="385"/>
      <c r="F64" s="880"/>
    </row>
    <row r="65" spans="1:14" ht="12.75" customHeight="1">
      <c r="A65" s="21" t="s">
        <v>114</v>
      </c>
      <c r="B65" s="402"/>
      <c r="C65" s="399"/>
      <c r="D65" s="386"/>
      <c r="E65" s="385"/>
      <c r="F65" s="880"/>
    </row>
    <row r="66" spans="1:14" ht="12.75" customHeight="1">
      <c r="A66" s="21"/>
      <c r="B66" s="402"/>
      <c r="C66" s="399"/>
      <c r="D66" s="386"/>
      <c r="E66" s="385"/>
      <c r="F66" s="880"/>
    </row>
    <row r="67" spans="1:14" ht="12.75" customHeight="1">
      <c r="A67" s="17" t="s">
        <v>110</v>
      </c>
      <c r="B67" s="402"/>
      <c r="C67" s="399"/>
      <c r="D67" s="386"/>
      <c r="E67" s="385"/>
      <c r="F67" s="880"/>
    </row>
    <row r="68" spans="1:14" ht="12.75" customHeight="1">
      <c r="A68" s="21" t="s">
        <v>111</v>
      </c>
      <c r="B68" s="333">
        <v>126470</v>
      </c>
      <c r="C68" s="333">
        <v>84870</v>
      </c>
      <c r="D68" s="386">
        <f>+B68*1.07</f>
        <v>135322.9</v>
      </c>
      <c r="E68" s="385">
        <f>+C68*1.07</f>
        <v>90810.900000000009</v>
      </c>
      <c r="F68" s="880"/>
      <c r="I68" s="333"/>
      <c r="J68" s="446"/>
      <c r="K68" s="446"/>
      <c r="L68" s="333"/>
      <c r="M68" s="333"/>
      <c r="N68" s="333"/>
    </row>
    <row r="69" spans="1:14" ht="12.75" customHeight="1">
      <c r="A69" s="21" t="s">
        <v>112</v>
      </c>
      <c r="B69" s="402"/>
      <c r="C69" s="399"/>
      <c r="D69" s="386"/>
      <c r="E69" s="385"/>
      <c r="F69" s="880"/>
    </row>
    <row r="70" spans="1:14" ht="12.75" customHeight="1">
      <c r="A70" s="21" t="s">
        <v>109</v>
      </c>
      <c r="B70" s="402"/>
      <c r="C70" s="399"/>
      <c r="D70" s="386"/>
      <c r="E70" s="385"/>
      <c r="F70" s="880"/>
    </row>
    <row r="71" spans="1:14" ht="12.75" customHeight="1">
      <c r="A71" s="21" t="s">
        <v>119</v>
      </c>
      <c r="B71" s="402"/>
      <c r="C71" s="399"/>
      <c r="D71" s="386"/>
      <c r="E71" s="385"/>
      <c r="F71" s="880"/>
    </row>
    <row r="72" spans="1:14" ht="12.75" customHeight="1">
      <c r="A72" s="21" t="s">
        <v>113</v>
      </c>
      <c r="B72" s="402"/>
      <c r="C72" s="399"/>
      <c r="D72" s="386"/>
      <c r="E72" s="385"/>
      <c r="F72" s="880"/>
    </row>
    <row r="73" spans="1:14" ht="12.75" customHeight="1">
      <c r="A73" s="21" t="s">
        <v>120</v>
      </c>
      <c r="B73" s="402"/>
      <c r="C73" s="399"/>
      <c r="D73" s="386"/>
      <c r="E73" s="385"/>
      <c r="F73" s="880"/>
    </row>
    <row r="74" spans="1:14" ht="12.75" customHeight="1">
      <c r="A74" s="21"/>
      <c r="B74" s="402"/>
      <c r="C74" s="399"/>
      <c r="D74" s="386"/>
      <c r="E74" s="385"/>
      <c r="F74" s="880"/>
    </row>
    <row r="75" spans="1:14" ht="12.75" customHeight="1">
      <c r="A75" s="17" t="s">
        <v>115</v>
      </c>
      <c r="B75" s="402"/>
      <c r="C75" s="399"/>
      <c r="D75" s="386"/>
      <c r="E75" s="385"/>
      <c r="F75" s="880"/>
    </row>
    <row r="76" spans="1:14" ht="12.75" customHeight="1">
      <c r="A76" s="21" t="s">
        <v>116</v>
      </c>
      <c r="B76" s="333">
        <v>139020</v>
      </c>
      <c r="C76" s="333">
        <v>97420</v>
      </c>
      <c r="D76" s="386">
        <f>+B76*1.07</f>
        <v>148751.4</v>
      </c>
      <c r="E76" s="385">
        <f>+C76*1.07</f>
        <v>104239.40000000001</v>
      </c>
      <c r="F76" s="880"/>
      <c r="I76" s="333"/>
      <c r="J76" s="446"/>
      <c r="K76" s="446"/>
      <c r="L76" s="333"/>
      <c r="M76" s="333"/>
      <c r="N76" s="333"/>
    </row>
    <row r="77" spans="1:14" ht="12.75" customHeight="1">
      <c r="A77" s="21" t="s">
        <v>117</v>
      </c>
      <c r="B77" s="402"/>
      <c r="C77" s="399"/>
      <c r="D77" s="386"/>
      <c r="E77" s="385"/>
      <c r="F77" s="880"/>
    </row>
    <row r="78" spans="1:14" ht="12.75" customHeight="1">
      <c r="A78" s="21" t="s">
        <v>118</v>
      </c>
      <c r="B78" s="402"/>
      <c r="C78" s="399"/>
      <c r="D78" s="386"/>
      <c r="E78" s="385"/>
      <c r="F78" s="880"/>
    </row>
    <row r="79" spans="1:14" ht="12.75" customHeight="1">
      <c r="A79" s="21" t="s">
        <v>123</v>
      </c>
      <c r="B79" s="402"/>
      <c r="C79" s="399"/>
      <c r="D79" s="386"/>
      <c r="E79" s="385"/>
      <c r="F79" s="880"/>
    </row>
    <row r="80" spans="1:14" ht="12.75" customHeight="1">
      <c r="A80" s="21" t="s">
        <v>126</v>
      </c>
      <c r="B80" s="402"/>
      <c r="C80" s="399"/>
      <c r="D80" s="386"/>
      <c r="E80" s="385"/>
      <c r="F80" s="880"/>
    </row>
    <row r="81" spans="1:14" ht="12.75" customHeight="1">
      <c r="A81" s="21"/>
      <c r="B81" s="402"/>
      <c r="C81" s="399"/>
      <c r="D81" s="386"/>
      <c r="E81" s="385"/>
      <c r="F81" s="880"/>
    </row>
    <row r="82" spans="1:14" ht="12.75" customHeight="1">
      <c r="A82" s="17" t="s">
        <v>121</v>
      </c>
      <c r="B82" s="402"/>
      <c r="C82" s="399"/>
      <c r="D82" s="386"/>
      <c r="E82" s="385"/>
      <c r="F82" s="880"/>
    </row>
    <row r="83" spans="1:14" ht="12.75" customHeight="1">
      <c r="A83" s="21" t="s">
        <v>823</v>
      </c>
      <c r="B83" s="333">
        <v>149210</v>
      </c>
      <c r="C83" s="333">
        <v>107610</v>
      </c>
      <c r="D83" s="386">
        <f>+B83*1.07</f>
        <v>159654.70000000001</v>
      </c>
      <c r="E83" s="385">
        <f>+C83*1.07</f>
        <v>115142.70000000001</v>
      </c>
      <c r="F83" s="880"/>
      <c r="I83" s="333"/>
      <c r="J83" s="446"/>
      <c r="K83" s="446"/>
      <c r="L83" s="333"/>
      <c r="M83" s="333"/>
      <c r="N83" s="333"/>
    </row>
    <row r="84" spans="1:14" ht="12.75" customHeight="1">
      <c r="A84" s="21" t="s">
        <v>122</v>
      </c>
      <c r="B84" s="402"/>
      <c r="C84" s="399"/>
      <c r="D84" s="386"/>
      <c r="E84" s="385"/>
      <c r="F84" s="880"/>
    </row>
    <row r="85" spans="1:14" ht="12.75" customHeight="1">
      <c r="A85" s="21" t="s">
        <v>124</v>
      </c>
      <c r="B85" s="402"/>
      <c r="C85" s="399"/>
      <c r="D85" s="386"/>
      <c r="E85" s="385"/>
      <c r="F85" s="880"/>
    </row>
    <row r="86" spans="1:14" ht="12.75" customHeight="1">
      <c r="A86" s="21" t="s">
        <v>125</v>
      </c>
      <c r="B86" s="402"/>
      <c r="C86" s="399"/>
      <c r="D86" s="386"/>
      <c r="E86" s="385"/>
      <c r="F86" s="880"/>
    </row>
    <row r="87" spans="1:14" ht="12.75" customHeight="1">
      <c r="A87" s="21"/>
      <c r="B87" s="402"/>
      <c r="C87" s="399"/>
      <c r="D87" s="386"/>
      <c r="E87" s="385"/>
      <c r="F87" s="880"/>
    </row>
    <row r="88" spans="1:14" ht="12.75" customHeight="1">
      <c r="A88" s="17" t="s">
        <v>127</v>
      </c>
      <c r="B88" s="402"/>
      <c r="C88" s="399"/>
      <c r="D88" s="386"/>
      <c r="E88" s="385"/>
      <c r="F88" s="880"/>
    </row>
    <row r="89" spans="1:14" ht="12.75" customHeight="1">
      <c r="A89" s="21" t="s">
        <v>824</v>
      </c>
      <c r="B89" s="333">
        <v>178080</v>
      </c>
      <c r="C89" s="333">
        <v>136480</v>
      </c>
      <c r="D89" s="386">
        <f>+B89*1.07</f>
        <v>190545.6</v>
      </c>
      <c r="E89" s="385">
        <f>+C89*1.07</f>
        <v>146033.60000000001</v>
      </c>
      <c r="F89" s="880"/>
      <c r="I89" s="333"/>
      <c r="J89" s="446"/>
      <c r="K89" s="446"/>
      <c r="L89" s="333"/>
      <c r="M89" s="333"/>
      <c r="N89" s="333"/>
    </row>
    <row r="90" spans="1:14" ht="12.75" customHeight="1">
      <c r="A90" s="21" t="s">
        <v>326</v>
      </c>
      <c r="B90" s="402"/>
      <c r="C90" s="399"/>
      <c r="D90" s="386"/>
      <c r="E90" s="385"/>
      <c r="F90" s="880"/>
    </row>
    <row r="91" spans="1:14" ht="12.75" customHeight="1">
      <c r="A91" s="21" t="s">
        <v>320</v>
      </c>
      <c r="B91" s="402"/>
      <c r="C91" s="399"/>
      <c r="D91" s="386"/>
      <c r="E91" s="385"/>
      <c r="F91" s="880"/>
    </row>
    <row r="92" spans="1:14" ht="12.75" customHeight="1">
      <c r="A92" s="21" t="s">
        <v>322</v>
      </c>
      <c r="B92" s="402"/>
      <c r="C92" s="399"/>
      <c r="D92" s="386"/>
      <c r="E92" s="385"/>
      <c r="F92" s="880"/>
    </row>
    <row r="93" spans="1:14" ht="12.75" customHeight="1">
      <c r="A93" s="21" t="s">
        <v>323</v>
      </c>
      <c r="B93" s="402"/>
      <c r="C93" s="399"/>
      <c r="D93" s="386"/>
      <c r="E93" s="385"/>
      <c r="F93" s="880"/>
    </row>
    <row r="94" spans="1:14" ht="12.75" customHeight="1">
      <c r="A94" s="21"/>
      <c r="B94" s="402"/>
      <c r="C94" s="399"/>
      <c r="D94" s="386"/>
      <c r="E94" s="385"/>
      <c r="F94" s="880"/>
    </row>
    <row r="95" spans="1:14" ht="12.75" customHeight="1">
      <c r="A95" s="17" t="s">
        <v>324</v>
      </c>
      <c r="B95" s="402"/>
      <c r="C95" s="399"/>
      <c r="D95" s="386"/>
      <c r="E95" s="385"/>
      <c r="F95" s="880"/>
    </row>
    <row r="96" spans="1:14" ht="12.75" customHeight="1">
      <c r="A96" s="21" t="s">
        <v>321</v>
      </c>
      <c r="B96" s="333">
        <v>196240</v>
      </c>
      <c r="C96" s="333">
        <v>154640</v>
      </c>
      <c r="D96" s="386">
        <f>+B96*1.09</f>
        <v>213901.6</v>
      </c>
      <c r="E96" s="385">
        <f>+C96*1.09</f>
        <v>168557.6</v>
      </c>
      <c r="F96" s="880"/>
      <c r="I96" s="333"/>
      <c r="J96" s="446"/>
      <c r="K96" s="446"/>
      <c r="L96" s="333"/>
      <c r="M96" s="333"/>
      <c r="N96" s="333"/>
    </row>
    <row r="97" spans="1:14" ht="12.75" customHeight="1">
      <c r="A97" s="21"/>
      <c r="B97" s="402"/>
      <c r="C97" s="399"/>
      <c r="D97" s="386"/>
      <c r="E97" s="385"/>
      <c r="F97" s="880"/>
    </row>
    <row r="98" spans="1:14" ht="12.75" customHeight="1">
      <c r="A98" s="17" t="s">
        <v>327</v>
      </c>
      <c r="B98" s="402"/>
      <c r="C98" s="399"/>
      <c r="D98" s="386"/>
      <c r="E98" s="385"/>
      <c r="F98" s="880"/>
    </row>
    <row r="99" spans="1:14" s="445" customFormat="1" ht="12.75" customHeight="1">
      <c r="A99" s="21" t="s">
        <v>325</v>
      </c>
      <c r="B99" s="333">
        <v>240570</v>
      </c>
      <c r="C99" s="333">
        <v>198970</v>
      </c>
      <c r="D99" s="386">
        <f>+B99*1.09</f>
        <v>262221.30000000005</v>
      </c>
      <c r="E99" s="385">
        <f>+C99*1.09</f>
        <v>216877.30000000002</v>
      </c>
      <c r="F99" s="880"/>
    </row>
    <row r="100" spans="1:14" ht="12.75" customHeight="1">
      <c r="A100" s="763" t="s">
        <v>825</v>
      </c>
      <c r="B100" s="403"/>
      <c r="C100" s="404"/>
      <c r="D100" s="389"/>
      <c r="E100" s="388"/>
      <c r="F100" s="880"/>
      <c r="I100" s="333"/>
      <c r="J100" s="446"/>
      <c r="K100" s="446"/>
      <c r="L100" s="333"/>
      <c r="M100" s="333"/>
      <c r="N100" s="333"/>
    </row>
    <row r="101" spans="1:14" ht="12.75" customHeight="1">
      <c r="A101" s="99"/>
      <c r="B101" s="253"/>
      <c r="C101" s="253"/>
      <c r="D101" s="253"/>
      <c r="E101" s="24"/>
      <c r="F101" s="253"/>
    </row>
    <row r="102" spans="1:14" ht="12.75" customHeight="1">
      <c r="A102" s="99"/>
      <c r="B102" s="253"/>
      <c r="C102" s="253"/>
      <c r="D102" s="253"/>
      <c r="E102" s="24"/>
      <c r="F102" s="253"/>
    </row>
    <row r="103" spans="1:14" ht="12.75" customHeight="1">
      <c r="A103" s="17"/>
      <c r="B103" s="253"/>
      <c r="C103" s="253"/>
      <c r="D103" s="253"/>
      <c r="E103" s="24"/>
      <c r="F103" s="253"/>
    </row>
    <row r="104" spans="1:14" ht="12.75" customHeight="1">
      <c r="A104" s="17" t="s">
        <v>239</v>
      </c>
      <c r="B104" s="253" t="s">
        <v>826</v>
      </c>
      <c r="C104" s="253" t="s">
        <v>827</v>
      </c>
      <c r="D104" s="253"/>
      <c r="E104" s="24"/>
      <c r="F104" s="253"/>
    </row>
    <row r="105" spans="1:14" ht="12.75" customHeight="1">
      <c r="A105" s="480" t="s">
        <v>828</v>
      </c>
      <c r="B105" s="40"/>
      <c r="C105" s="392"/>
      <c r="D105" s="253"/>
      <c r="E105" s="24"/>
      <c r="F105" s="253"/>
    </row>
    <row r="106" spans="1:14" ht="12.75" customHeight="1">
      <c r="A106" s="99" t="s">
        <v>829</v>
      </c>
      <c r="B106" s="333">
        <v>118610</v>
      </c>
      <c r="C106" s="386">
        <f>+B106*1.07</f>
        <v>126912.70000000001</v>
      </c>
      <c r="D106" s="253"/>
      <c r="E106" s="24"/>
      <c r="F106" s="253"/>
    </row>
    <row r="107" spans="1:14" ht="12.75" customHeight="1">
      <c r="A107" s="99" t="s">
        <v>377</v>
      </c>
      <c r="B107" s="333">
        <v>9560</v>
      </c>
      <c r="C107" s="386">
        <f>+B107*1.07</f>
        <v>10229.200000000001</v>
      </c>
      <c r="D107" s="253"/>
      <c r="E107" s="24"/>
      <c r="F107" s="253"/>
    </row>
    <row r="108" spans="1:14" ht="12.75" customHeight="1">
      <c r="A108" s="99" t="s">
        <v>378</v>
      </c>
      <c r="B108" s="253"/>
      <c r="C108" s="399"/>
      <c r="D108" s="253"/>
      <c r="E108" s="24"/>
      <c r="F108" s="253"/>
    </row>
    <row r="109" spans="1:14" ht="12.75" customHeight="1">
      <c r="A109" s="99" t="s">
        <v>830</v>
      </c>
      <c r="B109" s="253"/>
      <c r="C109" s="399"/>
      <c r="D109" s="253"/>
      <c r="E109" s="24"/>
      <c r="F109" s="253"/>
    </row>
    <row r="110" spans="1:14" ht="12.75" customHeight="1">
      <c r="A110" s="763" t="s">
        <v>831</v>
      </c>
      <c r="B110" s="39"/>
      <c r="C110" s="395"/>
      <c r="D110" s="253"/>
      <c r="E110" s="24"/>
      <c r="F110" s="253"/>
    </row>
    <row r="111" spans="1:14" ht="12.75" customHeight="1">
      <c r="A111" s="99"/>
      <c r="B111" s="253"/>
      <c r="C111" s="253"/>
      <c r="D111" s="253"/>
      <c r="E111" s="24"/>
      <c r="F111" s="253"/>
    </row>
    <row r="112" spans="1:14" ht="12.75" customHeight="1">
      <c r="A112" s="99"/>
      <c r="B112" s="253"/>
      <c r="C112" s="253"/>
      <c r="D112" s="253"/>
      <c r="E112" s="24"/>
      <c r="F112" s="253"/>
    </row>
    <row r="113" spans="1:6" s="335" customFormat="1" ht="12.75" customHeight="1">
      <c r="A113" s="17" t="s">
        <v>832</v>
      </c>
      <c r="B113" s="253"/>
      <c r="C113" s="253"/>
      <c r="D113" s="253"/>
      <c r="E113" s="24"/>
      <c r="F113" s="253"/>
    </row>
    <row r="114" spans="1:6" ht="12.75" customHeight="1">
      <c r="A114" s="21" t="s">
        <v>833</v>
      </c>
      <c r="B114" s="38" t="s">
        <v>834</v>
      </c>
      <c r="C114" s="38" t="s">
        <v>887</v>
      </c>
      <c r="D114" s="38" t="s">
        <v>835</v>
      </c>
      <c r="E114" s="91"/>
      <c r="F114" s="38"/>
    </row>
    <row r="115" spans="1:6" ht="12.75" customHeight="1">
      <c r="A115" s="480" t="s">
        <v>836</v>
      </c>
      <c r="B115" s="40" t="s">
        <v>837</v>
      </c>
      <c r="C115" s="333">
        <v>8450</v>
      </c>
      <c r="D115" s="383">
        <f>+C115*1.1</f>
        <v>9295</v>
      </c>
      <c r="E115" s="24"/>
      <c r="F115" s="253"/>
    </row>
    <row r="116" spans="1:6" ht="12.75" customHeight="1">
      <c r="A116" s="99" t="s">
        <v>838</v>
      </c>
      <c r="B116" s="253" t="s">
        <v>837</v>
      </c>
      <c r="C116" s="333">
        <v>8860</v>
      </c>
      <c r="D116" s="386">
        <f>+C116*1.1</f>
        <v>9746</v>
      </c>
      <c r="E116" s="24"/>
      <c r="F116" s="253"/>
    </row>
    <row r="117" spans="1:6" ht="12.75" customHeight="1">
      <c r="A117" s="99" t="s">
        <v>839</v>
      </c>
      <c r="B117" s="253" t="s">
        <v>840</v>
      </c>
      <c r="C117" s="333">
        <v>11990</v>
      </c>
      <c r="D117" s="386">
        <f t="shared" ref="D117:D122" si="0">+C117*1.11</f>
        <v>13308.900000000001</v>
      </c>
      <c r="E117" s="24"/>
      <c r="F117" s="253"/>
    </row>
    <row r="118" spans="1:6" ht="12.75" customHeight="1">
      <c r="A118" s="99" t="s">
        <v>841</v>
      </c>
      <c r="B118" s="253" t="s">
        <v>842</v>
      </c>
      <c r="C118" s="405">
        <v>17000</v>
      </c>
      <c r="D118" s="386">
        <f t="shared" si="0"/>
        <v>18870</v>
      </c>
      <c r="E118" s="24"/>
      <c r="F118" s="253"/>
    </row>
    <row r="119" spans="1:6" ht="12.75" customHeight="1">
      <c r="A119" s="99" t="s">
        <v>843</v>
      </c>
      <c r="B119" s="253" t="s">
        <v>798</v>
      </c>
      <c r="C119" s="405">
        <v>20750</v>
      </c>
      <c r="D119" s="386">
        <f t="shared" si="0"/>
        <v>23032.500000000004</v>
      </c>
      <c r="E119" s="24"/>
      <c r="F119" s="253"/>
    </row>
    <row r="120" spans="1:6" ht="12.75" customHeight="1">
      <c r="A120" s="99" t="s">
        <v>844</v>
      </c>
      <c r="B120" s="253" t="s">
        <v>798</v>
      </c>
      <c r="C120" s="405">
        <v>24190</v>
      </c>
      <c r="D120" s="386">
        <f t="shared" si="0"/>
        <v>26850.9</v>
      </c>
      <c r="E120" s="24"/>
      <c r="F120" s="253"/>
    </row>
    <row r="121" spans="1:6" ht="12.75" customHeight="1">
      <c r="A121" s="99" t="s">
        <v>845</v>
      </c>
      <c r="B121" s="253" t="s">
        <v>798</v>
      </c>
      <c r="C121" s="405">
        <v>28160</v>
      </c>
      <c r="D121" s="386">
        <f t="shared" si="0"/>
        <v>31257.600000000002</v>
      </c>
      <c r="E121" s="24"/>
      <c r="F121" s="253"/>
    </row>
    <row r="122" spans="1:6" ht="12.75" customHeight="1">
      <c r="A122" s="759" t="s">
        <v>846</v>
      </c>
      <c r="B122" s="39" t="s">
        <v>798</v>
      </c>
      <c r="C122" s="406">
        <v>31700</v>
      </c>
      <c r="D122" s="389">
        <f t="shared" si="0"/>
        <v>35187</v>
      </c>
      <c r="E122" s="24"/>
      <c r="F122" s="253"/>
    </row>
    <row r="123" spans="1:6" ht="12.75" customHeight="1">
      <c r="A123" s="99"/>
      <c r="B123" s="253"/>
      <c r="C123" s="253"/>
      <c r="D123" s="253"/>
      <c r="E123" s="24"/>
      <c r="F123" s="253"/>
    </row>
    <row r="124" spans="1:6" ht="12.75" customHeight="1">
      <c r="A124" s="17" t="s">
        <v>239</v>
      </c>
      <c r="B124" s="253" t="s">
        <v>826</v>
      </c>
      <c r="C124" s="253" t="s">
        <v>827</v>
      </c>
      <c r="D124" s="253"/>
      <c r="E124" s="24"/>
      <c r="F124" s="253"/>
    </row>
    <row r="125" spans="1:6" ht="12.75" customHeight="1">
      <c r="A125" s="480" t="s">
        <v>847</v>
      </c>
      <c r="B125" s="40">
        <v>250</v>
      </c>
      <c r="C125" s="408">
        <f>+B125*1.11</f>
        <v>277.5</v>
      </c>
      <c r="D125" s="253"/>
      <c r="E125" s="24"/>
      <c r="F125" s="253"/>
    </row>
    <row r="126" spans="1:6" ht="12.75" customHeight="1">
      <c r="A126" s="759" t="s">
        <v>848</v>
      </c>
      <c r="B126" s="39">
        <v>830</v>
      </c>
      <c r="C126" s="888">
        <f>+B126*1.11</f>
        <v>921.30000000000007</v>
      </c>
      <c r="D126" s="253"/>
      <c r="E126" s="24"/>
      <c r="F126" s="253"/>
    </row>
    <row r="127" spans="1:6" ht="12.75" customHeight="1">
      <c r="A127" s="99"/>
      <c r="B127" s="253"/>
      <c r="C127" s="253"/>
      <c r="D127" s="253"/>
      <c r="E127" s="24"/>
      <c r="F127" s="253"/>
    </row>
    <row r="128" spans="1:6" ht="12.75" customHeight="1">
      <c r="A128" s="99" t="s">
        <v>849</v>
      </c>
      <c r="B128" s="253"/>
      <c r="C128" s="253"/>
      <c r="D128" s="253"/>
      <c r="E128" s="24"/>
      <c r="F128" s="253"/>
    </row>
    <row r="129" spans="1:6" ht="12.75" customHeight="1">
      <c r="A129" s="99"/>
      <c r="B129" s="253"/>
      <c r="C129" s="253"/>
      <c r="D129" s="253"/>
      <c r="E129" s="24"/>
      <c r="F129" s="253"/>
    </row>
    <row r="130" spans="1:6" ht="12.75" customHeight="1">
      <c r="A130" s="99" t="s">
        <v>850</v>
      </c>
      <c r="B130" s="253"/>
      <c r="C130" s="253"/>
      <c r="D130" s="253"/>
      <c r="E130" s="24"/>
      <c r="F130" s="253"/>
    </row>
    <row r="131" spans="1:6" ht="12.75" customHeight="1">
      <c r="A131" s="99" t="s">
        <v>851</v>
      </c>
      <c r="B131" s="253"/>
      <c r="C131" s="253"/>
      <c r="D131" s="253"/>
      <c r="E131" s="24"/>
      <c r="F131" s="253"/>
    </row>
    <row r="132" spans="1:6" ht="12.75" customHeight="1">
      <c r="A132" s="99" t="s">
        <v>852</v>
      </c>
      <c r="B132" s="253"/>
      <c r="C132" s="253"/>
      <c r="D132" s="253"/>
      <c r="E132" s="24"/>
      <c r="F132" s="253"/>
    </row>
    <row r="133" spans="1:6" ht="12.75" customHeight="1">
      <c r="A133" s="99" t="s">
        <v>853</v>
      </c>
      <c r="B133" s="253"/>
      <c r="C133" s="253"/>
      <c r="D133" s="253"/>
      <c r="E133" s="24"/>
      <c r="F133" s="253"/>
    </row>
    <row r="134" spans="1:6" ht="12.75" customHeight="1">
      <c r="A134" s="99"/>
      <c r="B134" s="253"/>
      <c r="C134" s="253"/>
      <c r="D134" s="253"/>
      <c r="E134" s="24"/>
      <c r="F134" s="253"/>
    </row>
    <row r="135" spans="1:6" ht="12.75" customHeight="1">
      <c r="A135" s="99"/>
      <c r="B135" s="253"/>
      <c r="C135" s="253"/>
      <c r="D135" s="253"/>
      <c r="E135" s="24"/>
      <c r="F135" s="253"/>
    </row>
    <row r="136" spans="1:6" ht="12.75" customHeight="1">
      <c r="A136" s="17" t="s">
        <v>884</v>
      </c>
      <c r="B136" s="38" t="s">
        <v>885</v>
      </c>
      <c r="C136" s="38" t="s">
        <v>886</v>
      </c>
      <c r="D136" s="253"/>
      <c r="E136" s="24"/>
      <c r="F136" s="253"/>
    </row>
    <row r="137" spans="1:6" ht="12.75" customHeight="1">
      <c r="A137" s="99"/>
      <c r="B137" s="253"/>
      <c r="C137" s="253"/>
      <c r="D137" s="253"/>
      <c r="E137" s="24"/>
      <c r="F137" s="253"/>
    </row>
    <row r="138" spans="1:6" ht="12.75" customHeight="1">
      <c r="A138" s="765" t="s">
        <v>855</v>
      </c>
      <c r="B138" s="40"/>
      <c r="C138" s="392"/>
      <c r="D138" s="253"/>
      <c r="E138" s="24"/>
      <c r="F138" s="253"/>
    </row>
    <row r="139" spans="1:6" ht="12.75" customHeight="1">
      <c r="A139" s="99" t="s">
        <v>836</v>
      </c>
      <c r="B139" s="405">
        <v>6800</v>
      </c>
      <c r="C139" s="386">
        <f>+B139*1.19</f>
        <v>8092</v>
      </c>
      <c r="D139" s="253"/>
      <c r="E139" s="24"/>
      <c r="F139" s="253"/>
    </row>
    <row r="140" spans="1:6" ht="12.75" customHeight="1">
      <c r="A140" s="99" t="s">
        <v>838</v>
      </c>
      <c r="B140" s="405">
        <v>8220</v>
      </c>
      <c r="C140" s="386">
        <f t="shared" ref="C140:C151" si="1">+B140*1.19</f>
        <v>9781.7999999999993</v>
      </c>
      <c r="D140" s="253"/>
      <c r="E140" s="24"/>
      <c r="F140" s="253"/>
    </row>
    <row r="141" spans="1:6" ht="12.75" customHeight="1">
      <c r="A141" s="766" t="s">
        <v>856</v>
      </c>
      <c r="B141" s="253"/>
      <c r="C141" s="386"/>
      <c r="D141" s="253"/>
      <c r="E141" s="24"/>
      <c r="F141" s="253"/>
    </row>
    <row r="142" spans="1:6" ht="12.75" customHeight="1">
      <c r="A142" s="99" t="s">
        <v>857</v>
      </c>
      <c r="B142" s="405">
        <v>12320</v>
      </c>
      <c r="C142" s="386">
        <f t="shared" si="1"/>
        <v>14660.8</v>
      </c>
      <c r="D142" s="253"/>
      <c r="E142" s="24"/>
      <c r="F142" s="253"/>
    </row>
    <row r="143" spans="1:6" ht="12.75" customHeight="1">
      <c r="A143" s="99" t="s">
        <v>858</v>
      </c>
      <c r="B143" s="405">
        <v>16710</v>
      </c>
      <c r="C143" s="386">
        <f t="shared" si="1"/>
        <v>19884.899999999998</v>
      </c>
      <c r="D143" s="253"/>
      <c r="E143" s="24"/>
      <c r="F143" s="253"/>
    </row>
    <row r="144" spans="1:6" ht="12.75" customHeight="1">
      <c r="A144" s="99" t="s">
        <v>859</v>
      </c>
      <c r="B144" s="405">
        <v>22240</v>
      </c>
      <c r="C144" s="386">
        <f t="shared" si="1"/>
        <v>26465.599999999999</v>
      </c>
      <c r="D144" s="253"/>
      <c r="E144" s="24"/>
      <c r="F144" s="253"/>
    </row>
    <row r="145" spans="1:6" ht="12.75" customHeight="1">
      <c r="A145" s="99" t="s">
        <v>860</v>
      </c>
      <c r="B145" s="405">
        <v>28750</v>
      </c>
      <c r="C145" s="386">
        <f t="shared" si="1"/>
        <v>34212.5</v>
      </c>
      <c r="D145" s="253"/>
      <c r="E145" s="24"/>
      <c r="F145" s="253"/>
    </row>
    <row r="146" spans="1:6" ht="12.75" customHeight="1">
      <c r="A146" s="99" t="s">
        <v>861</v>
      </c>
      <c r="B146" s="405">
        <v>41220</v>
      </c>
      <c r="C146" s="386">
        <f t="shared" si="1"/>
        <v>49051.799999999996</v>
      </c>
      <c r="D146" s="253"/>
      <c r="E146" s="24"/>
      <c r="F146" s="253"/>
    </row>
    <row r="147" spans="1:6" ht="12.75" customHeight="1">
      <c r="A147" s="99" t="s">
        <v>862</v>
      </c>
      <c r="B147" s="405">
        <v>36400</v>
      </c>
      <c r="C147" s="386">
        <f t="shared" si="1"/>
        <v>43316</v>
      </c>
      <c r="D147" s="253"/>
      <c r="E147" s="24"/>
      <c r="F147" s="253"/>
    </row>
    <row r="148" spans="1:6" ht="12.75" customHeight="1">
      <c r="A148" s="99" t="s">
        <v>863</v>
      </c>
      <c r="B148" s="405">
        <v>31730</v>
      </c>
      <c r="C148" s="386">
        <f t="shared" si="1"/>
        <v>37758.699999999997</v>
      </c>
      <c r="D148" s="253"/>
      <c r="E148" s="24"/>
      <c r="F148" s="253"/>
    </row>
    <row r="149" spans="1:6" ht="12.75" customHeight="1">
      <c r="A149" s="99" t="s">
        <v>864</v>
      </c>
      <c r="B149" s="405">
        <v>43770</v>
      </c>
      <c r="C149" s="386">
        <f t="shared" si="1"/>
        <v>52086.299999999996</v>
      </c>
      <c r="D149" s="253"/>
      <c r="E149" s="24"/>
      <c r="F149" s="253"/>
    </row>
    <row r="150" spans="1:6" ht="12.75" customHeight="1">
      <c r="A150" s="99" t="s">
        <v>865</v>
      </c>
      <c r="B150" s="405">
        <v>86550</v>
      </c>
      <c r="C150" s="386">
        <f t="shared" si="1"/>
        <v>102994.5</v>
      </c>
      <c r="D150" s="253"/>
      <c r="E150" s="24"/>
      <c r="F150" s="253"/>
    </row>
    <row r="151" spans="1:6" ht="12.75" customHeight="1">
      <c r="A151" s="99" t="s">
        <v>866</v>
      </c>
      <c r="B151" s="405">
        <v>36690</v>
      </c>
      <c r="C151" s="386">
        <f t="shared" si="1"/>
        <v>43661.1</v>
      </c>
      <c r="D151" s="253"/>
      <c r="E151" s="24"/>
      <c r="F151" s="253"/>
    </row>
    <row r="152" spans="1:6" ht="12.75" customHeight="1">
      <c r="A152" s="759" t="s">
        <v>867</v>
      </c>
      <c r="B152" s="406">
        <v>51840</v>
      </c>
      <c r="C152" s="389">
        <f>+B152*1.19</f>
        <v>61689.599999999999</v>
      </c>
      <c r="D152" s="253"/>
      <c r="E152" s="24"/>
      <c r="F152" s="253"/>
    </row>
    <row r="153" spans="1:6" ht="12.75" customHeight="1">
      <c r="A153" s="99" t="s">
        <v>378</v>
      </c>
      <c r="B153" s="253"/>
      <c r="C153" s="253"/>
      <c r="D153" s="253"/>
      <c r="E153" s="24"/>
      <c r="F153" s="253"/>
    </row>
    <row r="154" spans="1:6" ht="12.75" customHeight="1">
      <c r="A154" s="99" t="s">
        <v>868</v>
      </c>
      <c r="B154" s="253"/>
      <c r="C154" s="253"/>
      <c r="D154" s="253"/>
      <c r="E154" s="24"/>
      <c r="F154" s="253"/>
    </row>
    <row r="155" spans="1:6" ht="12.75" customHeight="1">
      <c r="A155" s="99"/>
      <c r="B155" s="253"/>
      <c r="C155" s="253"/>
      <c r="D155" s="253"/>
      <c r="E155" s="24"/>
      <c r="F155" s="253"/>
    </row>
    <row r="156" spans="1:6" ht="12.75" customHeight="1">
      <c r="A156" s="17" t="s">
        <v>266</v>
      </c>
      <c r="B156" s="253"/>
      <c r="C156" s="253"/>
      <c r="D156" s="253"/>
      <c r="E156" s="24"/>
      <c r="F156" s="253"/>
    </row>
    <row r="157" spans="1:6" ht="12.75" customHeight="1">
      <c r="A157" s="99"/>
      <c r="B157" s="253" t="s">
        <v>826</v>
      </c>
      <c r="C157" s="253" t="s">
        <v>869</v>
      </c>
      <c r="D157" s="253"/>
      <c r="E157" s="24"/>
      <c r="F157" s="253"/>
    </row>
    <row r="158" spans="1:6" ht="12.75" customHeight="1">
      <c r="A158" s="767" t="s">
        <v>870</v>
      </c>
      <c r="B158" s="407">
        <v>250</v>
      </c>
      <c r="C158" s="409">
        <f>+B158*1.19</f>
        <v>297.5</v>
      </c>
      <c r="D158" s="253"/>
      <c r="E158" s="24"/>
      <c r="F158" s="253"/>
    </row>
    <row r="159" spans="1:6" ht="12.75" customHeight="1">
      <c r="A159" s="99"/>
      <c r="B159" s="253"/>
      <c r="C159" s="253"/>
      <c r="D159" s="253"/>
      <c r="E159" s="24"/>
      <c r="F159" s="253"/>
    </row>
    <row r="160" spans="1:6" ht="12.75" customHeight="1">
      <c r="A160" s="99" t="s">
        <v>66</v>
      </c>
      <c r="B160" s="253"/>
      <c r="C160" s="253"/>
      <c r="D160" s="253"/>
      <c r="E160" s="24"/>
      <c r="F160" s="253"/>
    </row>
    <row r="161" spans="1:6" ht="12.75" customHeight="1">
      <c r="A161" s="99" t="s">
        <v>871</v>
      </c>
      <c r="B161" s="253"/>
      <c r="C161" s="253"/>
      <c r="D161" s="253"/>
      <c r="E161" s="24"/>
      <c r="F161" s="253"/>
    </row>
    <row r="162" spans="1:6" ht="12.75" customHeight="1" thickBot="1">
      <c r="A162" s="363"/>
      <c r="B162" s="3"/>
      <c r="C162" s="3"/>
      <c r="D162" s="3"/>
      <c r="E162" s="102"/>
      <c r="F162" s="3"/>
    </row>
    <row r="163" spans="1:6" ht="12.75" customHeight="1">
      <c r="A163" s="253"/>
      <c r="B163" s="253"/>
      <c r="C163" s="253"/>
      <c r="D163" s="253"/>
    </row>
    <row r="164" spans="1:6" ht="12.75" customHeight="1">
      <c r="A164" s="253"/>
      <c r="B164" s="253"/>
      <c r="C164" s="253"/>
      <c r="D164" s="253"/>
    </row>
    <row r="165" spans="1:6" ht="12.75" customHeight="1">
      <c r="A165" s="253"/>
      <c r="B165" s="253"/>
      <c r="C165" s="253"/>
      <c r="D165" s="253"/>
    </row>
    <row r="166" spans="1:6" ht="12.75" customHeight="1">
      <c r="A166" s="254"/>
      <c r="B166" s="253"/>
      <c r="C166" s="253"/>
      <c r="D166" s="253"/>
    </row>
    <row r="167" spans="1:6" ht="12.75" customHeight="1">
      <c r="A167" s="253"/>
      <c r="B167" s="253"/>
      <c r="C167" s="253"/>
      <c r="D167" s="253"/>
    </row>
    <row r="168" spans="1:6" ht="12.75" customHeight="1">
      <c r="A168" s="253"/>
      <c r="B168" s="253"/>
      <c r="C168" s="253"/>
      <c r="D168" s="253"/>
    </row>
    <row r="169" spans="1:6" ht="12.75" customHeight="1">
      <c r="A169" s="253"/>
      <c r="B169" s="253"/>
      <c r="C169" s="253"/>
      <c r="D169" s="253"/>
    </row>
    <row r="170" spans="1:6" ht="12.75" customHeight="1">
      <c r="A170" s="253"/>
      <c r="B170" s="253"/>
      <c r="C170" s="253"/>
      <c r="D170" s="253"/>
    </row>
    <row r="171" spans="1:6" ht="12.75" customHeight="1">
      <c r="A171" s="253"/>
      <c r="B171" s="253"/>
      <c r="C171" s="253"/>
      <c r="D171" s="253"/>
    </row>
    <row r="172" spans="1:6" ht="12.75" customHeight="1"/>
    <row r="173" spans="1:6" ht="12.75" customHeight="1"/>
    <row r="174" spans="1:6" ht="12.75" customHeight="1"/>
    <row r="175" spans="1:6" ht="12.75" customHeight="1"/>
    <row r="176" spans="1: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sheetData>
  <customSheetViews>
    <customSheetView guid="{F165901F-2ED3-463B-B2D8-F03C10664774}">
      <selection activeCell="A8" sqref="A8"/>
      <pageMargins left="0.75" right="0.75" top="1" bottom="1" header="0" footer="0"/>
      <pageSetup paperSize="9" orientation="landscape" r:id="rId1"/>
      <headerFooter alignWithMargins="0"/>
    </customSheetView>
    <customSheetView guid="{4815BE6A-DAE3-4DF6-B77E-1B568730B529}">
      <selection activeCell="F28" sqref="F28"/>
      <pageMargins left="0.75" right="0.75" top="1" bottom="1" header="0" footer="0"/>
      <pageSetup paperSize="9" orientation="landscape" r:id="rId2"/>
      <headerFooter alignWithMargins="0"/>
    </customSheetView>
  </customSheetViews>
  <mergeCells count="9">
    <mergeCell ref="A1:F1"/>
    <mergeCell ref="D25:D27"/>
    <mergeCell ref="E25:E27"/>
    <mergeCell ref="A25:A27"/>
    <mergeCell ref="B25:B27"/>
    <mergeCell ref="C25:C27"/>
    <mergeCell ref="B24:C24"/>
    <mergeCell ref="D24:E24"/>
    <mergeCell ref="A3:F3"/>
  </mergeCells>
  <hyperlinks>
    <hyperlink ref="G1" location="Indhold!A1" display="Tilbage til indholdsoversigten"/>
    <hyperlink ref="E5" location="Kontaktpersoner!E9" display="kontaktperso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zoomScaleNormal="100" workbookViewId="0">
      <selection activeCell="B7" sqref="B7"/>
    </sheetView>
  </sheetViews>
  <sheetFormatPr defaultColWidth="9.140625" defaultRowHeight="17.649999999999999" customHeight="1"/>
  <cols>
    <col min="1" max="1" width="39.140625" style="380" customWidth="1"/>
    <col min="2" max="2" width="22.5703125" style="380" customWidth="1"/>
    <col min="3" max="3" width="20.85546875" style="380" customWidth="1"/>
    <col min="4" max="4" width="16.7109375" style="380" customWidth="1"/>
    <col min="5" max="5" width="22.85546875" style="380" customWidth="1"/>
    <col min="6" max="6" width="21" style="380" customWidth="1"/>
    <col min="7" max="7" width="21.5703125" style="380" customWidth="1"/>
    <col min="8" max="8" width="12.28515625" style="380" customWidth="1"/>
    <col min="9" max="9" width="10.7109375" style="380" customWidth="1"/>
    <col min="10" max="10" width="17.7109375" style="380" customWidth="1"/>
    <col min="11" max="11" width="21.5703125" style="380" customWidth="1"/>
    <col min="12" max="12" width="15.5703125" style="380" customWidth="1"/>
    <col min="13" max="13" width="19.28515625" style="380" customWidth="1"/>
    <col min="14" max="14" width="14.5703125" style="380" customWidth="1"/>
    <col min="15" max="15" width="13.42578125" style="380" customWidth="1"/>
    <col min="16" max="16" width="15.7109375" style="380" customWidth="1"/>
    <col min="17" max="16384" width="9.140625" style="380"/>
  </cols>
  <sheetData>
    <row r="1" spans="1:7" ht="17.649999999999999" customHeight="1" thickBot="1">
      <c r="A1" s="956" t="s">
        <v>931</v>
      </c>
      <c r="B1" s="957"/>
      <c r="C1" s="957"/>
      <c r="D1" s="957"/>
      <c r="E1" s="957"/>
      <c r="F1" s="954" t="s">
        <v>80</v>
      </c>
      <c r="G1" s="955"/>
    </row>
    <row r="2" spans="1:7" s="448" customFormat="1" ht="17.649999999999999" customHeight="1">
      <c r="A2" s="461"/>
      <c r="B2" s="461"/>
      <c r="C2" s="253"/>
      <c r="D2" s="462"/>
      <c r="E2" s="462"/>
      <c r="F2" s="462"/>
    </row>
    <row r="3" spans="1:7" s="448" customFormat="1" ht="17.649999999999999" customHeight="1" thickBot="1">
      <c r="A3" s="461"/>
      <c r="B3" s="461"/>
      <c r="C3" s="253"/>
      <c r="D3" s="462"/>
      <c r="E3" s="462"/>
      <c r="F3" s="462"/>
    </row>
    <row r="4" spans="1:7" ht="12.75" customHeight="1">
      <c r="A4" s="768" t="s">
        <v>933</v>
      </c>
      <c r="B4" s="2"/>
      <c r="C4" s="2"/>
      <c r="D4" s="2"/>
      <c r="E4" s="2"/>
      <c r="F4" s="2"/>
      <c r="G4" s="487"/>
    </row>
    <row r="5" spans="1:7" ht="12.75">
      <c r="A5" s="99" t="s">
        <v>793</v>
      </c>
      <c r="B5" s="885"/>
      <c r="C5" s="885"/>
      <c r="D5" s="885"/>
      <c r="E5" s="885"/>
      <c r="F5" s="885"/>
      <c r="G5" s="886"/>
    </row>
    <row r="6" spans="1:7" s="445" customFormat="1" ht="12.75">
      <c r="A6" s="99"/>
      <c r="B6" s="885"/>
      <c r="C6" s="885"/>
      <c r="D6" s="885"/>
      <c r="E6" s="885"/>
      <c r="F6" s="885"/>
      <c r="G6" s="886"/>
    </row>
    <row r="7" spans="1:7" ht="12.75">
      <c r="A7" s="99"/>
      <c r="B7" s="885"/>
      <c r="C7" s="885"/>
      <c r="D7" s="885"/>
      <c r="E7" s="885"/>
      <c r="F7" s="885"/>
      <c r="G7" s="886"/>
    </row>
    <row r="8" spans="1:7" ht="12.75">
      <c r="A8" s="99"/>
      <c r="B8" s="885"/>
      <c r="C8" s="885"/>
      <c r="D8" s="885"/>
      <c r="E8" s="885"/>
      <c r="F8" s="885"/>
      <c r="G8" s="886"/>
    </row>
    <row r="9" spans="1:7" ht="12.75">
      <c r="A9" s="766" t="s">
        <v>796</v>
      </c>
      <c r="B9" s="1041" t="s">
        <v>794</v>
      </c>
      <c r="C9" s="1041"/>
      <c r="D9" s="1041"/>
      <c r="E9" s="1042" t="s">
        <v>795</v>
      </c>
      <c r="F9" s="1041"/>
      <c r="G9" s="1043"/>
    </row>
    <row r="10" spans="1:7" ht="12.75">
      <c r="A10" s="17" t="s">
        <v>797</v>
      </c>
      <c r="B10" s="254" t="s">
        <v>814</v>
      </c>
      <c r="C10" s="254" t="s">
        <v>889</v>
      </c>
      <c r="D10" s="254" t="s">
        <v>854</v>
      </c>
      <c r="E10" s="401" t="s">
        <v>814</v>
      </c>
      <c r="F10" s="254" t="s">
        <v>889</v>
      </c>
      <c r="G10" s="680" t="s">
        <v>854</v>
      </c>
    </row>
    <row r="11" spans="1:7" ht="12.75">
      <c r="A11" s="681" t="s">
        <v>837</v>
      </c>
      <c r="B11" s="906">
        <v>12120</v>
      </c>
      <c r="C11" s="382">
        <v>0</v>
      </c>
      <c r="D11" s="913">
        <v>9070</v>
      </c>
      <c r="E11" s="381">
        <f>+B11*1.05</f>
        <v>12726</v>
      </c>
      <c r="F11" s="382">
        <v>0</v>
      </c>
      <c r="G11" s="769">
        <f>+D11*1.19</f>
        <v>10793.3</v>
      </c>
    </row>
    <row r="12" spans="1:7" ht="12.75" customHeight="1">
      <c r="A12" s="21" t="s">
        <v>798</v>
      </c>
      <c r="B12" s="907">
        <v>12120</v>
      </c>
      <c r="C12" s="385">
        <v>0</v>
      </c>
      <c r="D12" s="914">
        <v>9070</v>
      </c>
      <c r="E12" s="384">
        <f>+B11*1.07</f>
        <v>12968.400000000001</v>
      </c>
      <c r="F12" s="385">
        <v>0</v>
      </c>
      <c r="G12" s="762">
        <f>+D11*1.19</f>
        <v>10793.3</v>
      </c>
    </row>
    <row r="13" spans="1:7" ht="12.75" customHeight="1">
      <c r="A13" s="99" t="s">
        <v>799</v>
      </c>
      <c r="B13" s="384"/>
      <c r="C13" s="385"/>
      <c r="D13" s="386"/>
      <c r="E13" s="384"/>
      <c r="F13" s="385"/>
      <c r="G13" s="762"/>
    </row>
    <row r="14" spans="1:7" ht="12.75" customHeight="1">
      <c r="A14" s="99" t="s">
        <v>800</v>
      </c>
      <c r="B14" s="384"/>
      <c r="C14" s="385"/>
      <c r="D14" s="386"/>
      <c r="E14" s="384"/>
      <c r="F14" s="385"/>
      <c r="G14" s="762"/>
    </row>
    <row r="15" spans="1:7" ht="12.75">
      <c r="A15" s="99" t="s">
        <v>801</v>
      </c>
      <c r="B15" s="907">
        <v>16340</v>
      </c>
      <c r="C15" s="385">
        <v>0</v>
      </c>
      <c r="D15" s="914">
        <v>5670</v>
      </c>
      <c r="E15" s="384">
        <f>+B15*1.06</f>
        <v>17320.400000000001</v>
      </c>
      <c r="F15" s="385">
        <v>0</v>
      </c>
      <c r="G15" s="762">
        <f t="shared" ref="G15:G19" si="0">+D15*1.19</f>
        <v>6747.2999999999993</v>
      </c>
    </row>
    <row r="16" spans="1:7" ht="12.75">
      <c r="A16" s="99" t="s">
        <v>245</v>
      </c>
      <c r="B16" s="907">
        <v>23600</v>
      </c>
      <c r="C16" s="385">
        <v>0</v>
      </c>
      <c r="D16" s="914">
        <v>8360</v>
      </c>
      <c r="E16" s="384">
        <f>+B16*1.06</f>
        <v>25016</v>
      </c>
      <c r="F16" s="385">
        <v>0</v>
      </c>
      <c r="G16" s="762">
        <f t="shared" si="0"/>
        <v>9948.4</v>
      </c>
    </row>
    <row r="17" spans="1:7" ht="12.75">
      <c r="A17" s="99" t="s">
        <v>786</v>
      </c>
      <c r="B17" s="907">
        <v>28930</v>
      </c>
      <c r="C17" s="385">
        <v>0</v>
      </c>
      <c r="D17" s="914">
        <v>9630</v>
      </c>
      <c r="E17" s="384">
        <f t="shared" ref="E17:E22" si="1">+B17*1.07</f>
        <v>30955.100000000002</v>
      </c>
      <c r="F17" s="385">
        <v>0</v>
      </c>
      <c r="G17" s="762">
        <f t="shared" si="0"/>
        <v>11459.699999999999</v>
      </c>
    </row>
    <row r="18" spans="1:7" ht="12.75">
      <c r="A18" s="99" t="s">
        <v>802</v>
      </c>
      <c r="B18" s="907">
        <v>53140</v>
      </c>
      <c r="C18" s="385">
        <v>0</v>
      </c>
      <c r="D18" s="914">
        <v>9630</v>
      </c>
      <c r="E18" s="384">
        <f t="shared" si="1"/>
        <v>56859.8</v>
      </c>
      <c r="F18" s="385">
        <v>0</v>
      </c>
      <c r="G18" s="762">
        <f t="shared" si="0"/>
        <v>11459.699999999999</v>
      </c>
    </row>
    <row r="19" spans="1:7" ht="12.75">
      <c r="A19" s="99" t="s">
        <v>787</v>
      </c>
      <c r="B19" s="907">
        <v>53140</v>
      </c>
      <c r="C19" s="385">
        <v>0</v>
      </c>
      <c r="D19" s="914">
        <v>9630</v>
      </c>
      <c r="E19" s="384">
        <f t="shared" si="1"/>
        <v>56859.8</v>
      </c>
      <c r="F19" s="385">
        <v>0</v>
      </c>
      <c r="G19" s="762">
        <f t="shared" si="0"/>
        <v>11459.699999999999</v>
      </c>
    </row>
    <row r="20" spans="1:7" ht="12.75">
      <c r="A20" s="99" t="s">
        <v>269</v>
      </c>
      <c r="B20" s="907">
        <v>17190</v>
      </c>
      <c r="C20" s="385">
        <v>0</v>
      </c>
      <c r="D20" s="914">
        <v>4480</v>
      </c>
      <c r="E20" s="384">
        <f t="shared" si="1"/>
        <v>18393.3</v>
      </c>
      <c r="F20" s="385">
        <v>0</v>
      </c>
      <c r="G20" s="762">
        <f>+D20*1.19</f>
        <v>5331.2</v>
      </c>
    </row>
    <row r="21" spans="1:7" ht="12.75">
      <c r="A21" s="99" t="s">
        <v>803</v>
      </c>
      <c r="B21" s="907">
        <v>26100</v>
      </c>
      <c r="C21" s="385">
        <v>0</v>
      </c>
      <c r="D21" s="914">
        <v>7780</v>
      </c>
      <c r="E21" s="384">
        <f t="shared" si="1"/>
        <v>27927</v>
      </c>
      <c r="F21" s="385">
        <v>0</v>
      </c>
      <c r="G21" s="762">
        <f>+D21*1.19</f>
        <v>9258.1999999999989</v>
      </c>
    </row>
    <row r="22" spans="1:7" ht="12.75" customHeight="1">
      <c r="A22" s="759" t="s">
        <v>804</v>
      </c>
      <c r="B22" s="911">
        <v>79890</v>
      </c>
      <c r="C22" s="406">
        <v>8430</v>
      </c>
      <c r="D22" s="404">
        <v>8240</v>
      </c>
      <c r="E22" s="387">
        <f t="shared" si="1"/>
        <v>85482.3</v>
      </c>
      <c r="F22" s="388">
        <f>+C22*1.1</f>
        <v>9273</v>
      </c>
      <c r="G22" s="764">
        <f>+D22*1.19</f>
        <v>9805.6</v>
      </c>
    </row>
    <row r="23" spans="1:7" ht="12.75">
      <c r="A23" s="99"/>
      <c r="B23" s="885"/>
      <c r="C23" s="885"/>
      <c r="D23" s="885"/>
      <c r="E23" s="885"/>
      <c r="F23" s="885"/>
      <c r="G23" s="886"/>
    </row>
    <row r="24" spans="1:7" ht="13.5" thickBot="1">
      <c r="A24" s="770"/>
      <c r="B24" s="3"/>
      <c r="C24" s="3"/>
      <c r="D24" s="3"/>
      <c r="E24" s="3"/>
      <c r="F24" s="3"/>
      <c r="G24" s="102"/>
    </row>
    <row r="25" spans="1:7" ht="12.75">
      <c r="A25" s="38"/>
      <c r="B25" s="38"/>
      <c r="C25" s="253"/>
    </row>
    <row r="26" spans="1:7" ht="12.75">
      <c r="A26" s="253"/>
      <c r="B26" s="253"/>
      <c r="C26" s="253"/>
    </row>
    <row r="27" spans="1:7" ht="12.75">
      <c r="A27" s="253"/>
      <c r="B27" s="253"/>
      <c r="C27" s="253"/>
    </row>
    <row r="28" spans="1:7" ht="12.75"/>
    <row r="29" spans="1:7" ht="12.75"/>
    <row r="30" spans="1:7" ht="12.75"/>
    <row r="31" spans="1:7" ht="12.75"/>
    <row r="32" spans="1:7" ht="12.75" customHeight="1"/>
    <row r="33" ht="12.75"/>
    <row r="34" ht="12.75"/>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row r="73" ht="12.75"/>
  </sheetData>
  <customSheetViews>
    <customSheetView guid="{F165901F-2ED3-463B-B2D8-F03C10664774}">
      <selection activeCell="H35" sqref="H35"/>
      <pageMargins left="0.74803149606299213" right="0.74803149606299213" top="0.98425196850393704" bottom="0.98425196850393704" header="0" footer="0"/>
      <pageSetup paperSize="9" orientation="landscape" r:id="rId1"/>
      <headerFooter alignWithMargins="0"/>
    </customSheetView>
    <customSheetView guid="{4815BE6A-DAE3-4DF6-B77E-1B568730B529}">
      <selection activeCell="G11" sqref="G11"/>
      <pageMargins left="0.74803149606299213" right="0.74803149606299213" top="0.98425196850393704" bottom="0.98425196850393704" header="0" footer="0"/>
      <pageSetup paperSize="9" orientation="landscape" r:id="rId2"/>
      <headerFooter alignWithMargins="0"/>
    </customSheetView>
  </customSheetViews>
  <mergeCells count="4">
    <mergeCell ref="F1:G1"/>
    <mergeCell ref="A1:E1"/>
    <mergeCell ref="B9:D9"/>
    <mergeCell ref="E9:G9"/>
  </mergeCells>
  <hyperlinks>
    <hyperlink ref="F1" location="Indhold!A1" display="Tilbage til indholdsoversigten"/>
    <hyperlink ref="F5" location="Indhold!A1" display="tilbage til forsiden"/>
    <hyperlink ref="E5" location="Kontaktpersoner!E9" display="kontaktperson"/>
  </hyperlinks>
  <pageMargins left="0.74803149606299213" right="0.74803149606299213" top="0.98425196850393704" bottom="0.98425196850393704" header="0" footer="0"/>
  <pageSetup paperSize="9" orientation="landscape"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6"/>
  <sheetViews>
    <sheetView zoomScaleNormal="100" workbookViewId="0">
      <selection activeCell="I13" sqref="I13"/>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956" t="s">
        <v>931</v>
      </c>
      <c r="B1" s="957"/>
      <c r="C1" s="957"/>
      <c r="D1" s="957"/>
      <c r="E1" s="957"/>
      <c r="F1" s="957"/>
      <c r="G1" s="954" t="s">
        <v>80</v>
      </c>
      <c r="H1" s="954"/>
      <c r="I1" s="955"/>
      <c r="J1" s="1"/>
    </row>
    <row r="2" spans="1:10" s="448" customFormat="1" ht="18.75" customHeight="1">
      <c r="A2" s="461"/>
      <c r="B2" s="461"/>
      <c r="C2" s="461"/>
      <c r="D2" s="461"/>
      <c r="E2" s="461"/>
      <c r="F2" s="461"/>
      <c r="G2" s="513"/>
      <c r="H2" s="513"/>
      <c r="I2" s="513"/>
    </row>
    <row r="3" spans="1:10" ht="12.75" customHeight="1" thickBot="1"/>
    <row r="4" spans="1:10" ht="13.5" thickBot="1">
      <c r="A4" s="1044" t="s">
        <v>922</v>
      </c>
      <c r="B4" s="1045"/>
      <c r="C4" s="1045"/>
      <c r="D4" s="1045"/>
      <c r="E4" s="1045"/>
      <c r="F4" s="1045"/>
      <c r="G4" s="1045"/>
      <c r="H4" s="1045"/>
      <c r="I4" s="1046"/>
    </row>
    <row r="5" spans="1:10" s="448" customFormat="1">
      <c r="A5" s="771"/>
      <c r="B5" s="108"/>
      <c r="C5" s="108"/>
      <c r="D5" s="110"/>
      <c r="E5" s="110"/>
      <c r="F5" s="110"/>
      <c r="G5" s="110"/>
      <c r="H5" s="110"/>
      <c r="I5" s="772"/>
    </row>
    <row r="6" spans="1:10">
      <c r="A6" s="773"/>
      <c r="B6" s="110"/>
      <c r="C6" s="110"/>
      <c r="D6" s="110"/>
      <c r="E6" s="110"/>
      <c r="F6" s="110"/>
      <c r="G6" s="110"/>
      <c r="H6" s="110"/>
      <c r="I6" s="772"/>
    </row>
    <row r="7" spans="1:10">
      <c r="A7" s="774" t="s">
        <v>42</v>
      </c>
      <c r="B7" s="1047" t="s">
        <v>43</v>
      </c>
      <c r="C7" s="1048"/>
      <c r="D7" s="1048"/>
      <c r="E7" s="1049"/>
      <c r="F7" s="1048" t="s">
        <v>44</v>
      </c>
      <c r="G7" s="1048"/>
      <c r="H7" s="1048"/>
      <c r="I7" s="1049"/>
    </row>
    <row r="8" spans="1:10" ht="25.5">
      <c r="A8" s="773"/>
      <c r="B8" s="778" t="s">
        <v>6</v>
      </c>
      <c r="C8" s="779" t="s">
        <v>157</v>
      </c>
      <c r="D8" s="779" t="s">
        <v>5</v>
      </c>
      <c r="E8" s="780" t="s">
        <v>7</v>
      </c>
      <c r="F8" s="778" t="s">
        <v>6</v>
      </c>
      <c r="G8" s="779" t="s">
        <v>157</v>
      </c>
      <c r="H8" s="779" t="s">
        <v>5</v>
      </c>
      <c r="I8" s="781" t="s">
        <v>7</v>
      </c>
    </row>
    <row r="9" spans="1:10">
      <c r="A9" s="773"/>
      <c r="B9" s="782" t="s">
        <v>267</v>
      </c>
      <c r="C9" s="783" t="s">
        <v>268</v>
      </c>
      <c r="D9" s="783" t="s">
        <v>268</v>
      </c>
      <c r="E9" s="784" t="s">
        <v>268</v>
      </c>
      <c r="F9" s="782" t="s">
        <v>267</v>
      </c>
      <c r="G9" s="783" t="s">
        <v>268</v>
      </c>
      <c r="H9" s="783" t="s">
        <v>268</v>
      </c>
      <c r="I9" s="785" t="s">
        <v>268</v>
      </c>
    </row>
    <row r="10" spans="1:10">
      <c r="A10" s="773"/>
      <c r="B10" s="915"/>
      <c r="C10" s="916"/>
      <c r="D10" s="916"/>
      <c r="E10" s="917"/>
      <c r="F10" s="109"/>
      <c r="G10" s="110"/>
      <c r="H10" s="110"/>
      <c r="I10" s="772"/>
    </row>
    <row r="11" spans="1:10">
      <c r="A11" s="773"/>
      <c r="B11" s="911">
        <v>81810</v>
      </c>
      <c r="C11" s="406">
        <v>19220</v>
      </c>
      <c r="D11" s="406">
        <v>30030</v>
      </c>
      <c r="E11" s="404">
        <v>28060</v>
      </c>
      <c r="F11" s="111">
        <f>+B11*1.07</f>
        <v>87536.700000000012</v>
      </c>
      <c r="G11" s="111">
        <f>+C11*1.11</f>
        <v>21334.2</v>
      </c>
      <c r="H11" s="111">
        <f>+D11*1.19</f>
        <v>35735.699999999997</v>
      </c>
      <c r="I11" s="775">
        <f>E11*1.07</f>
        <v>30024.2</v>
      </c>
    </row>
    <row r="12" spans="1:10">
      <c r="A12" s="773"/>
      <c r="B12" s="776"/>
      <c r="C12" s="776"/>
      <c r="D12" s="776"/>
      <c r="E12" s="776"/>
      <c r="F12" s="776"/>
      <c r="G12" s="776"/>
      <c r="H12" s="776"/>
      <c r="I12" s="777"/>
    </row>
    <row r="13" spans="1:10">
      <c r="A13" s="774" t="s">
        <v>225</v>
      </c>
      <c r="B13" s="776"/>
      <c r="C13" s="776"/>
      <c r="D13" s="776"/>
      <c r="E13" s="776"/>
      <c r="F13" s="776"/>
      <c r="G13" s="776"/>
      <c r="H13" s="776"/>
      <c r="I13" s="777"/>
    </row>
    <row r="14" spans="1:10">
      <c r="A14" s="773"/>
      <c r="B14" s="776"/>
      <c r="C14" s="776"/>
      <c r="D14" s="776"/>
      <c r="E14" s="776"/>
      <c r="F14" s="776"/>
      <c r="G14" s="776"/>
      <c r="H14" s="776"/>
      <c r="I14" s="777"/>
    </row>
    <row r="15" spans="1:10">
      <c r="A15" s="774" t="s">
        <v>200</v>
      </c>
      <c r="B15" s="884">
        <v>2152190</v>
      </c>
      <c r="C15" s="776"/>
      <c r="D15" s="776"/>
      <c r="E15" s="776"/>
      <c r="F15" s="776"/>
      <c r="G15" s="776"/>
      <c r="H15" s="776"/>
      <c r="I15" s="777"/>
    </row>
    <row r="16" spans="1:10" ht="13.5" thickBot="1">
      <c r="A16" s="363"/>
      <c r="B16" s="3"/>
      <c r="C16" s="3"/>
      <c r="D16" s="3"/>
      <c r="E16" s="3"/>
      <c r="F16" s="3"/>
      <c r="G16" s="3"/>
      <c r="H16" s="3"/>
      <c r="I16" s="102"/>
    </row>
  </sheetData>
  <customSheetViews>
    <customSheetView guid="{F165901F-2ED3-463B-B2D8-F03C10664774}">
      <selection activeCell="M44" sqref="M44"/>
      <pageMargins left="0.75" right="0.75" top="1" bottom="1" header="0" footer="0"/>
      <pageSetup paperSize="9" orientation="landscape" r:id="rId1"/>
      <headerFooter alignWithMargins="0"/>
    </customSheetView>
    <customSheetView guid="{4815BE6A-DAE3-4DF6-B77E-1B568730B529}">
      <selection sqref="A1:F1"/>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topLeftCell="B1" zoomScale="80" zoomScaleNormal="80" workbookViewId="0">
      <selection activeCell="H44" sqref="H44"/>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56" t="s">
        <v>931</v>
      </c>
      <c r="B1" s="957"/>
      <c r="C1" s="957"/>
      <c r="D1" s="957"/>
      <c r="E1" s="957"/>
      <c r="F1" s="957"/>
      <c r="G1" s="957"/>
      <c r="H1" s="957"/>
      <c r="I1" s="957"/>
      <c r="J1" s="954" t="s">
        <v>80</v>
      </c>
      <c r="K1" s="954"/>
      <c r="L1" s="955"/>
    </row>
    <row r="2" spans="1:13" s="448" customFormat="1" ht="23.65" customHeight="1">
      <c r="A2" s="461"/>
      <c r="B2" s="461"/>
      <c r="C2" s="253"/>
      <c r="D2" s="462"/>
      <c r="E2" s="462"/>
      <c r="F2" s="462"/>
      <c r="G2" s="462"/>
      <c r="H2" s="462"/>
      <c r="I2" s="462"/>
      <c r="J2" s="462"/>
      <c r="K2" s="462"/>
      <c r="L2" s="462"/>
    </row>
    <row r="3" spans="1:13" ht="13.5" thickBot="1"/>
    <row r="4" spans="1:13" ht="12.75" customHeight="1" thickBot="1">
      <c r="A4" s="789"/>
      <c r="B4" s="949" t="s">
        <v>923</v>
      </c>
      <c r="C4" s="949"/>
      <c r="D4" s="949"/>
      <c r="E4" s="949"/>
      <c r="F4" s="949"/>
      <c r="G4" s="949"/>
      <c r="H4" s="949"/>
      <c r="I4" s="949"/>
      <c r="J4" s="949"/>
      <c r="K4" s="949"/>
      <c r="L4" s="950"/>
      <c r="M4" s="306"/>
    </row>
    <row r="5" spans="1:13" ht="26.1" customHeight="1">
      <c r="A5" s="478"/>
      <c r="B5" s="234"/>
      <c r="C5" s="234"/>
      <c r="D5" s="234"/>
      <c r="E5" s="234"/>
      <c r="F5" s="234"/>
      <c r="G5" s="234"/>
      <c r="H5" s="234"/>
      <c r="I5" s="430"/>
      <c r="J5" s="234"/>
      <c r="K5" s="234"/>
      <c r="L5" s="91"/>
      <c r="M5" s="306"/>
    </row>
    <row r="6" spans="1:13">
      <c r="A6" s="790"/>
      <c r="B6" s="330"/>
      <c r="C6" s="330"/>
      <c r="D6" s="416"/>
      <c r="E6" s="1050" t="s">
        <v>43</v>
      </c>
      <c r="F6" s="1050"/>
      <c r="G6" s="1050"/>
      <c r="H6" s="1051"/>
      <c r="I6" s="1052" t="s">
        <v>44</v>
      </c>
      <c r="J6" s="1053"/>
      <c r="K6" s="1053"/>
      <c r="L6" s="1054"/>
      <c r="M6" s="306"/>
    </row>
    <row r="7" spans="1:13" ht="25.5">
      <c r="A7" s="791" t="s">
        <v>49</v>
      </c>
      <c r="B7" s="195" t="s">
        <v>265</v>
      </c>
      <c r="C7" s="195"/>
      <c r="D7" s="318"/>
      <c r="E7" s="318" t="s">
        <v>192</v>
      </c>
      <c r="F7" s="318" t="s">
        <v>193</v>
      </c>
      <c r="G7" s="318" t="s">
        <v>194</v>
      </c>
      <c r="H7" s="415"/>
      <c r="I7" s="318" t="s">
        <v>192</v>
      </c>
      <c r="J7" s="318" t="s">
        <v>193</v>
      </c>
      <c r="K7" s="318" t="s">
        <v>194</v>
      </c>
      <c r="L7" s="632"/>
      <c r="M7" s="306"/>
    </row>
    <row r="8" spans="1:13">
      <c r="A8" s="792"/>
      <c r="B8" s="178"/>
      <c r="C8" s="178"/>
      <c r="D8" s="178"/>
      <c r="E8" s="195" t="s">
        <v>267</v>
      </c>
      <c r="F8" s="195" t="s">
        <v>267</v>
      </c>
      <c r="G8" s="195" t="s">
        <v>268</v>
      </c>
      <c r="H8" s="319"/>
      <c r="I8" s="195" t="s">
        <v>267</v>
      </c>
      <c r="J8" s="195" t="s">
        <v>267</v>
      </c>
      <c r="K8" s="195" t="s">
        <v>268</v>
      </c>
      <c r="L8" s="680"/>
      <c r="M8" s="306"/>
    </row>
    <row r="9" spans="1:13" ht="19.5">
      <c r="A9" s="793"/>
      <c r="B9" s="195" t="s">
        <v>196</v>
      </c>
      <c r="C9" s="794"/>
      <c r="D9" s="321"/>
      <c r="E9" s="234"/>
      <c r="F9" s="234"/>
      <c r="G9" s="234"/>
      <c r="H9" s="320"/>
      <c r="I9" s="321"/>
      <c r="J9" s="321"/>
      <c r="K9" s="322"/>
      <c r="L9" s="795"/>
      <c r="M9" s="306"/>
    </row>
    <row r="10" spans="1:13" ht="15">
      <c r="A10" s="796">
        <v>3015</v>
      </c>
      <c r="B10" s="797" t="s">
        <v>328</v>
      </c>
      <c r="C10" s="797"/>
      <c r="D10" s="797" t="s">
        <v>307</v>
      </c>
      <c r="E10" s="333">
        <v>70520</v>
      </c>
      <c r="F10" s="333">
        <v>10930</v>
      </c>
      <c r="G10" s="333">
        <v>11440</v>
      </c>
      <c r="H10" s="323"/>
      <c r="I10" s="164">
        <f>+E10*1.05</f>
        <v>74046</v>
      </c>
      <c r="J10" s="165">
        <f>+F10*1.1</f>
        <v>12023.000000000002</v>
      </c>
      <c r="K10" s="166">
        <f t="shared" ref="K10:K15" si="0">+G10*1.19</f>
        <v>13613.599999999999</v>
      </c>
      <c r="L10" s="798"/>
      <c r="M10" s="306"/>
    </row>
    <row r="11" spans="1:13" ht="15">
      <c r="A11" s="796"/>
      <c r="B11" s="797"/>
      <c r="C11" s="797"/>
      <c r="D11" s="797" t="s">
        <v>60</v>
      </c>
      <c r="E11" s="333">
        <v>68030</v>
      </c>
      <c r="F11" s="333">
        <v>10930</v>
      </c>
      <c r="G11" s="333">
        <v>11440</v>
      </c>
      <c r="H11" s="323"/>
      <c r="I11" s="164">
        <f t="shared" ref="I11:I15" si="1">+E11*1.05</f>
        <v>71431.5</v>
      </c>
      <c r="J11" s="165">
        <f>+F11*1.1</f>
        <v>12023.000000000002</v>
      </c>
      <c r="K11" s="166">
        <f t="shared" si="0"/>
        <v>13613.599999999999</v>
      </c>
      <c r="L11" s="799"/>
      <c r="M11" s="306"/>
    </row>
    <row r="12" spans="1:13" ht="15">
      <c r="A12" s="800">
        <v>3016</v>
      </c>
      <c r="B12" s="797" t="s">
        <v>244</v>
      </c>
      <c r="C12" s="797"/>
      <c r="D12" s="797" t="s">
        <v>307</v>
      </c>
      <c r="E12" s="333">
        <v>66180</v>
      </c>
      <c r="F12" s="333">
        <v>10870</v>
      </c>
      <c r="G12" s="333">
        <v>12030</v>
      </c>
      <c r="H12" s="323"/>
      <c r="I12" s="164">
        <f t="shared" si="1"/>
        <v>69489</v>
      </c>
      <c r="J12" s="165">
        <f t="shared" ref="J12:J15" si="2">+F12*1.1</f>
        <v>11957.000000000002</v>
      </c>
      <c r="K12" s="166">
        <f t="shared" si="0"/>
        <v>14315.699999999999</v>
      </c>
      <c r="L12" s="799"/>
      <c r="M12" s="306"/>
    </row>
    <row r="13" spans="1:13" ht="15">
      <c r="A13" s="800"/>
      <c r="B13" s="797"/>
      <c r="C13" s="797"/>
      <c r="D13" s="797" t="s">
        <v>308</v>
      </c>
      <c r="E13" s="333">
        <v>48490</v>
      </c>
      <c r="F13" s="333">
        <v>10870</v>
      </c>
      <c r="G13" s="333">
        <v>12030</v>
      </c>
      <c r="H13" s="323"/>
      <c r="I13" s="164">
        <f t="shared" si="1"/>
        <v>50914.5</v>
      </c>
      <c r="J13" s="165">
        <f>+F13*1.1</f>
        <v>11957.000000000002</v>
      </c>
      <c r="K13" s="166">
        <f t="shared" si="0"/>
        <v>14315.699999999999</v>
      </c>
      <c r="L13" s="799"/>
      <c r="M13" s="306"/>
    </row>
    <row r="14" spans="1:13" ht="15">
      <c r="A14" s="800">
        <v>3018</v>
      </c>
      <c r="B14" s="797" t="s">
        <v>10</v>
      </c>
      <c r="C14" s="797"/>
      <c r="D14" s="797"/>
      <c r="E14" s="333">
        <v>74160</v>
      </c>
      <c r="F14" s="333">
        <v>9490</v>
      </c>
      <c r="G14" s="333">
        <v>12350</v>
      </c>
      <c r="H14" s="323"/>
      <c r="I14" s="164">
        <f t="shared" si="1"/>
        <v>77868</v>
      </c>
      <c r="J14" s="165">
        <f t="shared" si="2"/>
        <v>10439</v>
      </c>
      <c r="K14" s="166">
        <f t="shared" si="0"/>
        <v>14696.5</v>
      </c>
      <c r="L14" s="799"/>
      <c r="M14" s="306"/>
    </row>
    <row r="15" spans="1:13" ht="15">
      <c r="A15" s="800">
        <v>3019</v>
      </c>
      <c r="B15" s="797" t="s">
        <v>11</v>
      </c>
      <c r="C15" s="797"/>
      <c r="D15" s="797"/>
      <c r="E15" s="333">
        <v>193470</v>
      </c>
      <c r="F15" s="333">
        <v>17280</v>
      </c>
      <c r="G15" s="333">
        <v>28080</v>
      </c>
      <c r="H15" s="323"/>
      <c r="I15" s="164">
        <f t="shared" si="1"/>
        <v>203143.5</v>
      </c>
      <c r="J15" s="165">
        <f t="shared" si="2"/>
        <v>19008</v>
      </c>
      <c r="K15" s="166">
        <f t="shared" si="0"/>
        <v>33415.199999999997</v>
      </c>
      <c r="L15" s="799"/>
      <c r="M15" s="306"/>
    </row>
    <row r="16" spans="1:13">
      <c r="A16" s="800"/>
      <c r="B16" s="797"/>
      <c r="C16" s="797"/>
      <c r="D16" s="797"/>
      <c r="E16" s="177"/>
      <c r="F16" s="177"/>
      <c r="G16" s="177"/>
      <c r="H16" s="177"/>
      <c r="I16" s="324"/>
      <c r="J16" s="325"/>
      <c r="K16" s="196"/>
      <c r="L16" s="24"/>
      <c r="M16" s="306"/>
    </row>
    <row r="17" spans="1:13">
      <c r="A17" s="801"/>
      <c r="B17" s="329" t="s">
        <v>336</v>
      </c>
      <c r="C17" s="417"/>
      <c r="D17" s="417"/>
      <c r="E17" s="419"/>
      <c r="F17" s="419"/>
      <c r="G17" s="419"/>
      <c r="H17" s="420"/>
      <c r="I17" s="429"/>
      <c r="J17" s="419"/>
      <c r="K17" s="419"/>
      <c r="L17" s="802"/>
      <c r="M17" s="306"/>
    </row>
    <row r="18" spans="1:13">
      <c r="A18" s="796">
        <v>3015</v>
      </c>
      <c r="B18" s="797" t="s">
        <v>328</v>
      </c>
      <c r="C18" s="797"/>
      <c r="D18" s="797" t="s">
        <v>307</v>
      </c>
      <c r="E18" s="333">
        <v>63580</v>
      </c>
      <c r="F18" s="333">
        <v>10930</v>
      </c>
      <c r="G18" s="333">
        <v>11440</v>
      </c>
      <c r="H18" s="326"/>
      <c r="I18" s="166">
        <f>+E18*1.05</f>
        <v>66759</v>
      </c>
      <c r="J18" s="177">
        <f>+F18*1.1</f>
        <v>12023.000000000002</v>
      </c>
      <c r="K18" s="177">
        <f>+G18*1.19</f>
        <v>13613.599999999999</v>
      </c>
      <c r="L18" s="24"/>
      <c r="M18" s="306"/>
    </row>
    <row r="19" spans="1:13">
      <c r="A19" s="796"/>
      <c r="B19" s="797"/>
      <c r="C19" s="797"/>
      <c r="D19" s="797" t="s">
        <v>60</v>
      </c>
      <c r="E19" s="333">
        <v>61090</v>
      </c>
      <c r="F19" s="333">
        <v>10930</v>
      </c>
      <c r="G19" s="333">
        <v>11440</v>
      </c>
      <c r="H19" s="326"/>
      <c r="I19" s="166">
        <f>+E19*1.05</f>
        <v>64144.5</v>
      </c>
      <c r="J19" s="177">
        <f>+F19*1.1</f>
        <v>12023.000000000002</v>
      </c>
      <c r="K19" s="177">
        <f>+G19*1.19</f>
        <v>13613.599999999999</v>
      </c>
      <c r="L19" s="24"/>
      <c r="M19" s="306"/>
    </row>
    <row r="20" spans="1:13">
      <c r="A20" s="800">
        <v>3016</v>
      </c>
      <c r="B20" s="797" t="s">
        <v>244</v>
      </c>
      <c r="C20" s="797"/>
      <c r="D20" s="797" t="s">
        <v>307</v>
      </c>
      <c r="E20" s="333">
        <v>54320</v>
      </c>
      <c r="F20" s="333">
        <v>10870</v>
      </c>
      <c r="G20" s="333">
        <v>12030</v>
      </c>
      <c r="H20" s="326"/>
      <c r="I20" s="166">
        <f>+E20*1.05</f>
        <v>57036</v>
      </c>
      <c r="J20" s="177">
        <f>+F20*1.1</f>
        <v>11957.000000000002</v>
      </c>
      <c r="K20" s="177">
        <f>+G20*1.19</f>
        <v>14315.699999999999</v>
      </c>
      <c r="L20" s="91"/>
      <c r="M20" s="306"/>
    </row>
    <row r="21" spans="1:13">
      <c r="A21" s="800"/>
      <c r="B21" s="797"/>
      <c r="C21" s="797"/>
      <c r="D21" s="797" t="s">
        <v>308</v>
      </c>
      <c r="E21" s="333">
        <v>32150</v>
      </c>
      <c r="F21" s="333">
        <v>10870</v>
      </c>
      <c r="G21" s="333">
        <v>12030</v>
      </c>
      <c r="H21" s="326"/>
      <c r="I21" s="166">
        <f>+E21*1.05</f>
        <v>33757.5</v>
      </c>
      <c r="J21" s="177">
        <f>+F21*1.1</f>
        <v>11957.000000000002</v>
      </c>
      <c r="K21" s="177">
        <f>+G21*1.19</f>
        <v>14315.699999999999</v>
      </c>
      <c r="L21" s="91"/>
      <c r="M21" s="306"/>
    </row>
    <row r="22" spans="1:13" ht="19.5">
      <c r="A22" s="803"/>
      <c r="B22" s="329" t="s">
        <v>239</v>
      </c>
      <c r="C22" s="418"/>
      <c r="D22" s="421"/>
      <c r="E22" s="422"/>
      <c r="F22" s="422"/>
      <c r="G22" s="422"/>
      <c r="H22" s="423"/>
      <c r="I22" s="424"/>
      <c r="J22" s="424"/>
      <c r="K22" s="424"/>
      <c r="L22" s="804"/>
      <c r="M22" s="306"/>
    </row>
    <row r="23" spans="1:13">
      <c r="A23" s="478">
        <v>3015</v>
      </c>
      <c r="B23" s="532" t="s">
        <v>197</v>
      </c>
      <c r="C23" s="532"/>
      <c r="D23" s="196" t="s">
        <v>310</v>
      </c>
      <c r="E23" s="333">
        <v>6170</v>
      </c>
      <c r="F23" s="805" t="s">
        <v>199</v>
      </c>
      <c r="G23" s="805" t="s">
        <v>199</v>
      </c>
      <c r="H23" s="194"/>
      <c r="I23" s="324">
        <f>+E23*1.05</f>
        <v>6478.5</v>
      </c>
      <c r="J23" s="194" t="s">
        <v>199</v>
      </c>
      <c r="K23" s="194" t="s">
        <v>199</v>
      </c>
      <c r="L23" s="718"/>
      <c r="M23" s="306"/>
    </row>
    <row r="24" spans="1:13">
      <c r="A24" s="478">
        <v>3015</v>
      </c>
      <c r="B24" s="532" t="s">
        <v>9</v>
      </c>
      <c r="C24" s="532"/>
      <c r="D24" s="196" t="s">
        <v>311</v>
      </c>
      <c r="E24" s="805" t="s">
        <v>199</v>
      </c>
      <c r="F24">
        <v>270</v>
      </c>
      <c r="G24" s="805" t="s">
        <v>199</v>
      </c>
      <c r="H24" s="194"/>
      <c r="I24" s="410" t="s">
        <v>199</v>
      </c>
      <c r="J24" s="177">
        <f>+F24*1.1</f>
        <v>297</v>
      </c>
      <c r="K24" s="194" t="s">
        <v>199</v>
      </c>
      <c r="L24" s="718"/>
      <c r="M24" s="306"/>
    </row>
    <row r="25" spans="1:13">
      <c r="A25" s="800">
        <v>3016</v>
      </c>
      <c r="B25" s="532" t="s">
        <v>306</v>
      </c>
      <c r="C25" s="532"/>
      <c r="D25" s="196" t="s">
        <v>311</v>
      </c>
      <c r="E25" s="805" t="s">
        <v>199</v>
      </c>
      <c r="F25" s="163">
        <v>280</v>
      </c>
      <c r="G25" s="805" t="s">
        <v>199</v>
      </c>
      <c r="H25" s="194"/>
      <c r="I25" s="410" t="s">
        <v>199</v>
      </c>
      <c r="J25" s="177">
        <f>+F25*1.1</f>
        <v>308</v>
      </c>
      <c r="K25" s="194" t="s">
        <v>199</v>
      </c>
      <c r="L25" s="718"/>
      <c r="M25" s="306"/>
    </row>
    <row r="26" spans="1:13">
      <c r="A26" s="800">
        <v>3018</v>
      </c>
      <c r="B26" s="532" t="s">
        <v>309</v>
      </c>
      <c r="C26" s="532"/>
      <c r="D26" s="196" t="s">
        <v>311</v>
      </c>
      <c r="E26" s="805" t="s">
        <v>199</v>
      </c>
      <c r="F26">
        <v>270</v>
      </c>
      <c r="G26" s="805" t="s">
        <v>199</v>
      </c>
      <c r="H26" s="194"/>
      <c r="I26" s="410" t="s">
        <v>199</v>
      </c>
      <c r="J26" s="177">
        <f>+F26*1.1</f>
        <v>297</v>
      </c>
      <c r="K26" s="194" t="s">
        <v>199</v>
      </c>
      <c r="L26" s="718"/>
      <c r="M26" s="306"/>
    </row>
    <row r="27" spans="1:13">
      <c r="A27" s="800">
        <v>3019</v>
      </c>
      <c r="B27" s="532" t="s">
        <v>312</v>
      </c>
      <c r="C27" s="532"/>
      <c r="D27" s="196" t="s">
        <v>311</v>
      </c>
      <c r="E27" s="805" t="s">
        <v>199</v>
      </c>
      <c r="F27" s="163">
        <v>460</v>
      </c>
      <c r="G27" s="805" t="s">
        <v>199</v>
      </c>
      <c r="H27" s="194"/>
      <c r="I27" s="410" t="s">
        <v>199</v>
      </c>
      <c r="J27" s="177">
        <f>+F27*1.1</f>
        <v>506.00000000000006</v>
      </c>
      <c r="K27" s="194" t="s">
        <v>199</v>
      </c>
      <c r="L27" s="718"/>
      <c r="M27" s="306"/>
    </row>
    <row r="28" spans="1:13">
      <c r="A28" s="478" t="s">
        <v>175</v>
      </c>
      <c r="B28" s="196" t="s">
        <v>313</v>
      </c>
      <c r="C28" s="196"/>
      <c r="D28" s="196"/>
      <c r="E28" s="196"/>
      <c r="F28" s="196"/>
      <c r="G28" s="274"/>
      <c r="H28" s="196"/>
      <c r="I28" s="327"/>
      <c r="J28" s="196"/>
      <c r="K28" s="196"/>
      <c r="L28" s="718"/>
      <c r="M28" s="306"/>
    </row>
    <row r="29" spans="1:13">
      <c r="A29" s="478" t="s">
        <v>176</v>
      </c>
      <c r="B29" s="196" t="s">
        <v>314</v>
      </c>
      <c r="C29" s="196"/>
      <c r="D29" s="196"/>
      <c r="E29" s="196"/>
      <c r="F29" s="196"/>
      <c r="G29" s="196"/>
      <c r="H29" s="196"/>
      <c r="I29" s="327"/>
      <c r="J29" s="196"/>
      <c r="K29" s="196"/>
      <c r="L29" s="718"/>
      <c r="M29" s="306"/>
    </row>
    <row r="30" spans="1:13">
      <c r="A30" s="478"/>
      <c r="B30" s="196"/>
      <c r="C30" s="196"/>
      <c r="D30" s="196"/>
      <c r="E30" s="196"/>
      <c r="F30" s="196"/>
      <c r="G30" s="196"/>
      <c r="H30" s="196"/>
      <c r="I30" s="327"/>
      <c r="J30" s="196"/>
      <c r="K30" s="196"/>
      <c r="L30" s="718"/>
      <c r="M30" s="306"/>
    </row>
    <row r="31" spans="1:13" ht="19.5">
      <c r="A31" s="803"/>
      <c r="B31" s="787" t="s">
        <v>177</v>
      </c>
      <c r="C31" s="418"/>
      <c r="D31" s="421"/>
      <c r="E31" s="270" t="s">
        <v>43</v>
      </c>
      <c r="F31" s="432"/>
      <c r="G31" s="302"/>
      <c r="H31" s="432"/>
      <c r="I31" s="788" t="s">
        <v>44</v>
      </c>
      <c r="J31" s="424"/>
      <c r="K31" s="421"/>
      <c r="L31" s="804"/>
      <c r="M31" s="306"/>
    </row>
    <row r="32" spans="1:13">
      <c r="A32" s="800">
        <v>3018</v>
      </c>
      <c r="B32" s="797" t="s">
        <v>315</v>
      </c>
      <c r="C32" s="797"/>
      <c r="D32" s="234" t="s">
        <v>350</v>
      </c>
      <c r="E32" s="333">
        <v>30270</v>
      </c>
      <c r="F32" s="194"/>
      <c r="G32" s="253"/>
      <c r="H32" s="194"/>
      <c r="I32" s="164">
        <f t="shared" ref="I32:I37" si="3">+E32*1.05</f>
        <v>31783.5</v>
      </c>
      <c r="J32" s="196"/>
      <c r="K32" s="234"/>
      <c r="L32" s="91"/>
      <c r="M32" s="306"/>
    </row>
    <row r="33" spans="1:13" ht="14.25" customHeight="1">
      <c r="A33" s="800">
        <v>3019</v>
      </c>
      <c r="B33" s="797" t="s">
        <v>312</v>
      </c>
      <c r="C33" s="797"/>
      <c r="D33" s="234" t="s">
        <v>316</v>
      </c>
      <c r="E33" s="333">
        <v>1380</v>
      </c>
      <c r="F33" s="194"/>
      <c r="G33" s="253"/>
      <c r="H33" s="194"/>
      <c r="I33" s="164">
        <f t="shared" si="3"/>
        <v>1449</v>
      </c>
      <c r="J33" s="196"/>
      <c r="K33" s="234"/>
      <c r="L33" s="91"/>
      <c r="M33" s="306"/>
    </row>
    <row r="34" spans="1:13" ht="16.149999999999999" customHeight="1">
      <c r="A34" s="800">
        <v>3019</v>
      </c>
      <c r="B34" s="797" t="s">
        <v>312</v>
      </c>
      <c r="C34" s="797"/>
      <c r="D34" s="234" t="s">
        <v>317</v>
      </c>
      <c r="E34" s="333">
        <v>3490</v>
      </c>
      <c r="F34" s="194"/>
      <c r="G34" s="253"/>
      <c r="H34" s="194"/>
      <c r="I34" s="164">
        <f t="shared" si="3"/>
        <v>3664.5</v>
      </c>
      <c r="J34" s="135"/>
      <c r="K34" s="136"/>
      <c r="L34" s="91"/>
      <c r="M34" s="306"/>
    </row>
    <row r="35" spans="1:13" ht="12.75" customHeight="1">
      <c r="A35" s="800">
        <v>3019</v>
      </c>
      <c r="B35" s="806" t="s">
        <v>548</v>
      </c>
      <c r="C35" s="234"/>
      <c r="D35" s="234" t="s">
        <v>549</v>
      </c>
      <c r="E35" s="333">
        <v>90910</v>
      </c>
      <c r="F35" s="194"/>
      <c r="G35" s="253"/>
      <c r="H35" s="194"/>
      <c r="I35" s="413">
        <f t="shared" si="3"/>
        <v>95455.5</v>
      </c>
      <c r="J35" s="135"/>
      <c r="K35" s="136"/>
      <c r="L35" s="91"/>
      <c r="M35" s="306"/>
    </row>
    <row r="36" spans="1:13" ht="12.75" customHeight="1">
      <c r="A36" s="807">
        <v>3018</v>
      </c>
      <c r="B36" s="808" t="s">
        <v>517</v>
      </c>
      <c r="C36" s="808"/>
      <c r="D36" s="538" t="s">
        <v>518</v>
      </c>
      <c r="E36">
        <v>520</v>
      </c>
      <c r="F36" s="194"/>
      <c r="G36" s="253"/>
      <c r="H36" s="194"/>
      <c r="I36" s="414">
        <f t="shared" si="3"/>
        <v>546</v>
      </c>
      <c r="J36" s="135"/>
      <c r="K36" s="136"/>
      <c r="L36" s="91"/>
      <c r="M36" s="306"/>
    </row>
    <row r="37" spans="1:13">
      <c r="A37" s="807">
        <v>3018</v>
      </c>
      <c r="B37" s="808" t="s">
        <v>519</v>
      </c>
      <c r="C37" s="808"/>
      <c r="D37" s="538" t="s">
        <v>518</v>
      </c>
      <c r="E37">
        <v>260</v>
      </c>
      <c r="F37" s="194"/>
      <c r="G37" s="253"/>
      <c r="H37" s="194"/>
      <c r="I37" s="414">
        <f t="shared" si="3"/>
        <v>273</v>
      </c>
      <c r="J37" s="135"/>
      <c r="K37" s="136"/>
      <c r="L37" s="91"/>
      <c r="M37" s="306"/>
    </row>
    <row r="38" spans="1:13">
      <c r="A38" s="478" t="s">
        <v>175</v>
      </c>
      <c r="B38" s="234" t="s">
        <v>313</v>
      </c>
      <c r="C38" s="234"/>
      <c r="D38" s="234"/>
      <c r="E38" s="196"/>
      <c r="F38" s="196"/>
      <c r="G38" s="253"/>
      <c r="H38" s="196"/>
      <c r="I38" s="327"/>
      <c r="J38" s="135"/>
      <c r="K38" s="136"/>
      <c r="L38" s="809"/>
      <c r="M38" s="306"/>
    </row>
    <row r="39" spans="1:13" ht="16.149999999999999" customHeight="1">
      <c r="A39" s="478" t="s">
        <v>176</v>
      </c>
      <c r="B39" s="234" t="s">
        <v>314</v>
      </c>
      <c r="C39" s="234"/>
      <c r="D39" s="234"/>
      <c r="E39" s="196"/>
      <c r="F39" s="196"/>
      <c r="G39" s="196"/>
      <c r="H39" s="196"/>
      <c r="I39" s="137"/>
      <c r="J39" s="135"/>
      <c r="K39" s="136"/>
      <c r="L39" s="809"/>
      <c r="M39" s="306"/>
    </row>
    <row r="40" spans="1:13" ht="16.149999999999999" customHeight="1">
      <c r="A40" s="478"/>
      <c r="B40" s="234"/>
      <c r="C40" s="234"/>
      <c r="D40" s="234"/>
      <c r="E40" s="196"/>
      <c r="F40" s="196"/>
      <c r="G40" s="196"/>
      <c r="H40" s="196"/>
      <c r="I40" s="428"/>
      <c r="J40" s="517"/>
      <c r="K40" s="178"/>
      <c r="L40" s="24"/>
      <c r="M40" s="306"/>
    </row>
    <row r="41" spans="1:13" ht="16.149999999999999" customHeight="1">
      <c r="A41" s="810"/>
      <c r="B41" s="329" t="s">
        <v>12</v>
      </c>
      <c r="C41" s="786"/>
      <c r="D41" s="417"/>
      <c r="E41" s="270" t="s">
        <v>243</v>
      </c>
      <c r="F41" s="432"/>
      <c r="G41" s="302"/>
      <c r="H41" s="432"/>
      <c r="I41" s="788" t="s">
        <v>44</v>
      </c>
      <c r="J41" s="432"/>
      <c r="K41" s="421"/>
      <c r="L41" s="804"/>
      <c r="M41" s="306"/>
    </row>
    <row r="42" spans="1:13">
      <c r="A42" s="478">
        <v>3015</v>
      </c>
      <c r="B42" s="797" t="s">
        <v>13</v>
      </c>
      <c r="C42" s="797"/>
      <c r="D42" s="196" t="s">
        <v>12</v>
      </c>
      <c r="E42" s="333">
        <v>104690</v>
      </c>
      <c r="F42" s="196"/>
      <c r="G42" s="253"/>
      <c r="H42" s="322"/>
      <c r="I42" s="137">
        <f>E42*1.05</f>
        <v>109924.5</v>
      </c>
      <c r="J42" s="322"/>
      <c r="K42" s="321"/>
      <c r="L42" s="795"/>
      <c r="M42" s="306"/>
    </row>
    <row r="43" spans="1:13">
      <c r="A43" s="800">
        <v>3016</v>
      </c>
      <c r="B43" s="797" t="s">
        <v>244</v>
      </c>
      <c r="C43" s="797"/>
      <c r="D43" s="196" t="s">
        <v>12</v>
      </c>
      <c r="E43" s="333">
        <v>98340</v>
      </c>
      <c r="F43" s="196"/>
      <c r="G43" s="253"/>
      <c r="H43" s="322"/>
      <c r="I43" s="137">
        <f>E43*1.05</f>
        <v>103257</v>
      </c>
      <c r="J43" s="135"/>
      <c r="K43" s="136"/>
      <c r="L43" s="809"/>
      <c r="M43" s="306"/>
    </row>
    <row r="44" spans="1:13" ht="19.5" customHeight="1">
      <c r="A44" s="478"/>
      <c r="B44" s="234"/>
      <c r="C44" s="234"/>
      <c r="D44" s="234"/>
      <c r="E44" s="196"/>
      <c r="F44" s="196"/>
      <c r="G44" s="253"/>
      <c r="H44" s="196"/>
      <c r="I44" s="327"/>
      <c r="J44" s="135"/>
      <c r="K44" s="136"/>
      <c r="L44" s="809"/>
      <c r="M44" s="306"/>
    </row>
    <row r="45" spans="1:13">
      <c r="A45" s="478"/>
      <c r="B45" s="234"/>
      <c r="C45" s="234"/>
      <c r="D45" s="234"/>
      <c r="E45" s="178"/>
      <c r="F45" s="196"/>
      <c r="G45" s="253"/>
      <c r="H45" s="196"/>
      <c r="I45" s="328"/>
      <c r="J45" s="135"/>
      <c r="K45" s="136"/>
      <c r="L45" s="809"/>
      <c r="M45" s="306"/>
    </row>
    <row r="46" spans="1:13" ht="19.5" customHeight="1">
      <c r="A46" s="801"/>
      <c r="B46" s="1056" t="s">
        <v>470</v>
      </c>
      <c r="C46" s="1056"/>
      <c r="D46" s="1056"/>
      <c r="E46" s="1056"/>
      <c r="F46" s="1056"/>
      <c r="G46" s="39"/>
      <c r="H46" s="425"/>
      <c r="I46" s="393"/>
      <c r="J46" s="426"/>
      <c r="K46" s="427"/>
      <c r="L46" s="811"/>
      <c r="M46" s="306"/>
    </row>
    <row r="47" spans="1:13" ht="25.5">
      <c r="A47" s="478">
        <v>3016</v>
      </c>
      <c r="B47" s="234"/>
      <c r="C47" s="234"/>
      <c r="D47" s="812" t="s">
        <v>470</v>
      </c>
      <c r="E47" s="333">
        <v>90900</v>
      </c>
      <c r="F47" s="196"/>
      <c r="G47" s="253"/>
      <c r="H47" s="196"/>
      <c r="I47" s="168">
        <f>E47*1.05</f>
        <v>95445</v>
      </c>
      <c r="J47" s="196"/>
      <c r="K47" s="234"/>
      <c r="L47" s="91"/>
      <c r="M47" s="306"/>
    </row>
    <row r="48" spans="1:13">
      <c r="A48" s="478"/>
      <c r="B48" s="234"/>
      <c r="C48" s="234"/>
      <c r="D48" s="234"/>
      <c r="E48" s="194"/>
      <c r="F48" s="196"/>
      <c r="G48" s="253"/>
      <c r="H48" s="196"/>
      <c r="I48" s="327"/>
      <c r="J48" s="196"/>
      <c r="K48" s="234"/>
      <c r="L48" s="91"/>
      <c r="M48" s="306"/>
    </row>
    <row r="49" spans="1:13">
      <c r="A49" s="478"/>
      <c r="B49" s="234"/>
      <c r="C49" s="234"/>
      <c r="D49" s="234"/>
      <c r="E49" s="163"/>
      <c r="F49" s="196"/>
      <c r="G49" s="169"/>
      <c r="H49" s="196"/>
      <c r="I49" s="327"/>
      <c r="J49" s="196"/>
      <c r="K49" s="234"/>
      <c r="L49" s="91"/>
      <c r="M49" s="306"/>
    </row>
    <row r="50" spans="1:13" ht="19.5" customHeight="1">
      <c r="A50" s="801"/>
      <c r="B50" s="1056" t="s">
        <v>520</v>
      </c>
      <c r="C50" s="1056"/>
      <c r="D50" s="1056"/>
      <c r="E50" s="1056"/>
      <c r="F50" s="1056"/>
      <c r="G50" s="431"/>
      <c r="H50" s="432"/>
      <c r="I50" s="434"/>
      <c r="J50" s="432"/>
      <c r="K50" s="417"/>
      <c r="L50" s="622"/>
      <c r="M50" s="306"/>
    </row>
    <row r="51" spans="1:13">
      <c r="A51" s="478"/>
      <c r="B51" s="234" t="s">
        <v>521</v>
      </c>
      <c r="C51" s="234"/>
      <c r="D51" s="234"/>
      <c r="E51" s="163"/>
      <c r="F51" s="196"/>
      <c r="G51" s="169"/>
      <c r="H51" s="196"/>
      <c r="I51" s="327"/>
      <c r="J51" s="196"/>
      <c r="K51" s="234"/>
      <c r="L51" s="91"/>
      <c r="M51" s="306"/>
    </row>
    <row r="52" spans="1:13">
      <c r="A52" s="478"/>
      <c r="B52" s="234" t="s">
        <v>873</v>
      </c>
      <c r="C52" s="234"/>
      <c r="D52" s="234"/>
      <c r="E52" s="163"/>
      <c r="F52" s="196"/>
      <c r="G52" s="169"/>
      <c r="H52" s="196"/>
      <c r="I52" s="327"/>
      <c r="J52" s="196"/>
      <c r="K52" s="234"/>
      <c r="L52" s="91"/>
      <c r="M52" s="306"/>
    </row>
    <row r="53" spans="1:13">
      <c r="A53" s="800">
        <v>3018</v>
      </c>
      <c r="B53" s="196" t="s">
        <v>522</v>
      </c>
      <c r="C53" s="196"/>
      <c r="D53" s="918">
        <v>220</v>
      </c>
      <c r="E53" s="163"/>
      <c r="F53" s="813"/>
      <c r="G53" s="169"/>
      <c r="H53" s="196"/>
      <c r="I53" s="327"/>
      <c r="J53" s="196"/>
      <c r="K53" s="234"/>
      <c r="L53" s="91"/>
      <c r="M53" s="306"/>
    </row>
    <row r="54" spans="1:13">
      <c r="A54" s="478">
        <v>3019</v>
      </c>
      <c r="B54" s="196" t="s">
        <v>523</v>
      </c>
      <c r="C54" s="196"/>
      <c r="D54" s="196">
        <v>470</v>
      </c>
      <c r="E54" s="234"/>
      <c r="F54" s="234"/>
      <c r="G54" s="234"/>
      <c r="H54" s="234"/>
      <c r="I54" s="435"/>
      <c r="J54" s="234"/>
      <c r="K54" s="234"/>
      <c r="L54" s="91"/>
      <c r="M54" s="306"/>
    </row>
    <row r="55" spans="1:13">
      <c r="A55" s="478"/>
      <c r="B55" s="234"/>
      <c r="C55" s="234"/>
      <c r="D55" s="234"/>
      <c r="E55" s="234"/>
      <c r="F55" s="234"/>
      <c r="G55" s="234"/>
      <c r="H55" s="234"/>
      <c r="I55" s="435"/>
      <c r="J55" s="234"/>
      <c r="K55" s="234"/>
      <c r="L55" s="91"/>
      <c r="M55" s="306"/>
    </row>
    <row r="56" spans="1:13">
      <c r="A56" s="814"/>
      <c r="B56" s="1057" t="s">
        <v>555</v>
      </c>
      <c r="C56" s="1057"/>
      <c r="D56" s="1057"/>
      <c r="E56" s="1057"/>
      <c r="F56" s="1057"/>
      <c r="G56" s="432"/>
      <c r="H56" s="432"/>
      <c r="I56" s="434"/>
      <c r="J56" s="432"/>
      <c r="K56" s="432"/>
      <c r="L56" s="815"/>
      <c r="M56" s="306"/>
    </row>
    <row r="57" spans="1:13" ht="13.5" thickBot="1">
      <c r="A57" s="816"/>
      <c r="B57" s="817" t="s">
        <v>556</v>
      </c>
      <c r="C57" s="818"/>
      <c r="D57" s="818"/>
      <c r="E57" s="818"/>
      <c r="F57" s="818"/>
      <c r="G57" s="818"/>
      <c r="H57" s="818"/>
      <c r="I57" s="819"/>
      <c r="J57" s="818"/>
      <c r="K57" s="818"/>
      <c r="L57" s="820"/>
      <c r="M57" s="306"/>
    </row>
    <row r="58" spans="1:13">
      <c r="A58" s="234"/>
      <c r="B58" s="234"/>
      <c r="C58" s="234"/>
      <c r="D58" s="234"/>
      <c r="E58" s="234"/>
      <c r="F58" s="234"/>
      <c r="G58" s="234"/>
      <c r="H58" s="829"/>
      <c r="I58" s="829"/>
      <c r="J58" s="234"/>
      <c r="K58" s="234"/>
      <c r="L58" s="38"/>
      <c r="M58" s="306"/>
    </row>
    <row r="59" spans="1:13" s="448" customFormat="1">
      <c r="A59" s="234"/>
      <c r="B59" s="234"/>
      <c r="C59" s="234"/>
      <c r="D59" s="234"/>
      <c r="E59" s="234"/>
      <c r="F59" s="234"/>
      <c r="G59" s="234"/>
      <c r="H59" s="234"/>
      <c r="I59" s="234"/>
      <c r="J59" s="234"/>
      <c r="K59" s="234"/>
      <c r="L59" s="38"/>
    </row>
    <row r="60" spans="1:13" s="448" customFormat="1">
      <c r="A60" s="234"/>
      <c r="B60" s="234"/>
      <c r="C60" s="234"/>
      <c r="D60" s="234"/>
      <c r="E60" s="234"/>
      <c r="F60" s="234"/>
      <c r="G60" s="234"/>
      <c r="H60" s="234"/>
      <c r="I60" s="234"/>
      <c r="J60" s="234"/>
      <c r="K60" s="234"/>
      <c r="L60" s="38"/>
    </row>
    <row r="61" spans="1:13" ht="13.5" thickBot="1">
      <c r="A61" s="337"/>
      <c r="B61" s="337"/>
      <c r="C61" s="337"/>
      <c r="D61" s="337"/>
      <c r="E61" s="337"/>
      <c r="F61" s="337"/>
      <c r="G61" s="337"/>
      <c r="H61" s="232"/>
      <c r="I61" s="232"/>
      <c r="J61" s="337"/>
      <c r="K61" s="337"/>
      <c r="L61" s="344"/>
      <c r="M61" s="306"/>
    </row>
    <row r="62" spans="1:13" ht="13.5" thickBot="1">
      <c r="A62" s="948" t="s">
        <v>924</v>
      </c>
      <c r="B62" s="949"/>
      <c r="C62" s="949"/>
      <c r="D62" s="949"/>
      <c r="E62" s="949"/>
      <c r="F62" s="949"/>
      <c r="G62" s="949"/>
      <c r="H62" s="949"/>
      <c r="I62" s="949"/>
      <c r="J62" s="949"/>
      <c r="K62" s="949"/>
      <c r="L62" s="950"/>
      <c r="M62" s="306"/>
    </row>
    <row r="63" spans="1:13" ht="12.75" customHeight="1">
      <c r="A63" s="488"/>
      <c r="B63" s="178"/>
      <c r="C63" s="178"/>
      <c r="D63" s="178"/>
      <c r="E63" s="178"/>
      <c r="F63" s="178"/>
      <c r="G63" s="178"/>
      <c r="H63" s="178"/>
      <c r="I63" s="178"/>
      <c r="J63" s="178"/>
      <c r="K63" s="178"/>
      <c r="L63" s="24"/>
      <c r="M63" s="306"/>
    </row>
    <row r="64" spans="1:13">
      <c r="A64" s="488"/>
      <c r="B64" s="821" t="s">
        <v>471</v>
      </c>
      <c r="C64" s="178"/>
      <c r="D64" s="178"/>
      <c r="E64" s="178"/>
      <c r="F64" s="178"/>
      <c r="G64" s="178"/>
      <c r="H64" s="178"/>
      <c r="I64" s="178"/>
      <c r="J64" s="178"/>
      <c r="K64" s="178"/>
      <c r="L64" s="24"/>
      <c r="M64" s="306"/>
    </row>
    <row r="65" spans="1:13">
      <c r="A65" s="488"/>
      <c r="B65" s="234" t="s">
        <v>413</v>
      </c>
      <c r="C65" s="822"/>
      <c r="D65" s="291">
        <v>1000000</v>
      </c>
      <c r="E65" s="822"/>
      <c r="F65" s="822"/>
      <c r="G65" s="822"/>
      <c r="H65" s="178"/>
      <c r="I65" s="178"/>
      <c r="J65" s="178"/>
      <c r="K65" s="178"/>
      <c r="L65" s="24"/>
      <c r="M65" s="306"/>
    </row>
    <row r="66" spans="1:13">
      <c r="A66" s="488"/>
      <c r="B66" s="822" t="s">
        <v>472</v>
      </c>
      <c r="C66" s="822"/>
      <c r="D66" s="291">
        <v>691770</v>
      </c>
      <c r="E66" s="822"/>
      <c r="F66" s="822"/>
      <c r="G66" s="822"/>
      <c r="H66" s="178"/>
      <c r="I66" s="178"/>
      <c r="J66" s="178"/>
      <c r="K66" s="178"/>
      <c r="L66" s="24"/>
      <c r="M66" s="306"/>
    </row>
    <row r="67" spans="1:13">
      <c r="A67" s="488"/>
      <c r="B67" s="822" t="s">
        <v>473</v>
      </c>
      <c r="C67" s="822"/>
      <c r="D67" s="291">
        <v>92240</v>
      </c>
      <c r="E67" s="234"/>
      <c r="F67" s="822"/>
      <c r="G67" s="822"/>
      <c r="H67" s="178"/>
      <c r="I67" s="178"/>
      <c r="J67" s="178"/>
      <c r="K67" s="178"/>
      <c r="L67" s="24"/>
      <c r="M67" s="306"/>
    </row>
    <row r="68" spans="1:13">
      <c r="A68" s="488"/>
      <c r="B68" s="234" t="s">
        <v>474</v>
      </c>
      <c r="C68" s="822"/>
      <c r="D68" s="291">
        <v>55340</v>
      </c>
      <c r="E68" s="822"/>
      <c r="F68" s="822"/>
      <c r="G68" s="822"/>
      <c r="H68" s="178"/>
      <c r="I68" s="178"/>
      <c r="J68" s="178"/>
      <c r="K68" s="178"/>
      <c r="L68" s="24"/>
      <c r="M68" s="306"/>
    </row>
    <row r="69" spans="1:13">
      <c r="A69" s="488"/>
      <c r="B69" s="234" t="s">
        <v>475</v>
      </c>
      <c r="C69" s="822"/>
      <c r="D69" s="291">
        <v>92240</v>
      </c>
      <c r="E69" s="822"/>
      <c r="F69" s="822"/>
      <c r="G69" s="822"/>
      <c r="H69" s="178"/>
      <c r="I69" s="178"/>
      <c r="J69" s="178"/>
      <c r="K69" s="178"/>
      <c r="L69" s="24"/>
      <c r="M69" s="306"/>
    </row>
    <row r="70" spans="1:13" ht="12.75" customHeight="1">
      <c r="A70" s="488"/>
      <c r="B70" s="822" t="s">
        <v>476</v>
      </c>
      <c r="C70" s="822"/>
      <c r="D70" s="291">
        <v>55340</v>
      </c>
      <c r="E70" s="822"/>
      <c r="F70" s="822"/>
      <c r="G70" s="822"/>
      <c r="H70" s="178"/>
      <c r="I70" s="178"/>
      <c r="J70" s="178"/>
      <c r="K70" s="178"/>
      <c r="L70" s="24"/>
      <c r="M70" s="306"/>
    </row>
    <row r="71" spans="1:13" ht="12.75" customHeight="1">
      <c r="A71" s="488"/>
      <c r="B71" s="822" t="s">
        <v>477</v>
      </c>
      <c r="C71" s="822"/>
      <c r="D71" s="291">
        <v>597</v>
      </c>
      <c r="E71" s="822"/>
      <c r="F71" s="822"/>
      <c r="G71" s="822"/>
      <c r="H71" s="178"/>
      <c r="I71" s="178"/>
      <c r="J71" s="178"/>
      <c r="K71" s="178"/>
      <c r="L71" s="24"/>
      <c r="M71" s="306"/>
    </row>
    <row r="72" spans="1:13" ht="12.75" customHeight="1">
      <c r="A72" s="488"/>
      <c r="B72" s="822" t="s">
        <v>478</v>
      </c>
      <c r="C72" s="822"/>
      <c r="D72" s="291">
        <v>184470</v>
      </c>
      <c r="E72" s="822"/>
      <c r="F72" s="822"/>
      <c r="G72" s="822"/>
      <c r="H72" s="178"/>
      <c r="I72" s="178"/>
      <c r="J72" s="178"/>
      <c r="K72" s="178"/>
      <c r="L72" s="24"/>
      <c r="M72" s="306"/>
    </row>
    <row r="73" spans="1:13">
      <c r="A73" s="488"/>
      <c r="B73" s="822"/>
      <c r="C73" s="822"/>
      <c r="D73" s="822"/>
      <c r="E73" s="822"/>
      <c r="F73" s="822"/>
      <c r="G73" s="822"/>
      <c r="H73" s="178"/>
      <c r="I73" s="178"/>
      <c r="J73" s="178"/>
      <c r="K73" s="178"/>
      <c r="L73" s="24"/>
      <c r="M73" s="306"/>
    </row>
    <row r="74" spans="1:13">
      <c r="A74" s="488"/>
      <c r="B74" s="823" t="s">
        <v>524</v>
      </c>
      <c r="C74" s="823"/>
      <c r="D74" s="823"/>
      <c r="E74" s="823"/>
      <c r="F74" s="823"/>
      <c r="G74" s="822"/>
      <c r="H74" s="178"/>
      <c r="I74" s="178"/>
      <c r="J74" s="178"/>
      <c r="K74" s="178"/>
      <c r="L74" s="24"/>
      <c r="M74" s="306"/>
    </row>
    <row r="75" spans="1:13">
      <c r="A75" s="488"/>
      <c r="B75" s="824"/>
      <c r="C75" s="824"/>
      <c r="D75" s="824"/>
      <c r="E75" s="824"/>
      <c r="F75" s="824"/>
      <c r="G75" s="180"/>
      <c r="H75" s="178"/>
      <c r="I75" s="178"/>
      <c r="J75" s="178"/>
      <c r="K75" s="178"/>
      <c r="L75" s="24"/>
      <c r="M75" s="306"/>
    </row>
    <row r="76" spans="1:13" ht="20.25" customHeight="1">
      <c r="A76" s="488"/>
      <c r="B76" s="821" t="s">
        <v>479</v>
      </c>
      <c r="C76" s="178"/>
      <c r="D76" s="178"/>
      <c r="E76" s="178"/>
      <c r="F76" s="178"/>
      <c r="G76" s="178"/>
      <c r="H76" s="178"/>
      <c r="I76" s="178"/>
      <c r="J76" s="178"/>
      <c r="K76" s="178"/>
      <c r="L76" s="24"/>
      <c r="M76" s="306"/>
    </row>
    <row r="77" spans="1:13" ht="12.75" customHeight="1">
      <c r="A77" s="488"/>
      <c r="B77" s="329" t="s">
        <v>480</v>
      </c>
      <c r="C77" s="330"/>
      <c r="D77" s="330"/>
      <c r="E77" s="331" t="s">
        <v>481</v>
      </c>
      <c r="F77" s="331" t="s">
        <v>482</v>
      </c>
      <c r="G77" s="178"/>
      <c r="H77" s="178"/>
      <c r="I77" s="178"/>
      <c r="J77" s="178"/>
      <c r="K77" s="178"/>
      <c r="L77" s="24"/>
      <c r="M77" s="306"/>
    </row>
    <row r="78" spans="1:13" ht="12.75" customHeight="1">
      <c r="A78" s="488"/>
      <c r="B78" s="825" t="s">
        <v>727</v>
      </c>
      <c r="C78" s="822"/>
      <c r="D78" s="822"/>
      <c r="E78" s="826"/>
      <c r="F78" s="827">
        <v>11060</v>
      </c>
      <c r="G78" s="178"/>
      <c r="H78" s="178"/>
      <c r="I78" s="178"/>
      <c r="J78" s="178"/>
      <c r="K78" s="178"/>
      <c r="L78" s="24"/>
      <c r="M78" s="306"/>
    </row>
    <row r="79" spans="1:13" ht="12.75" customHeight="1">
      <c r="A79" s="488"/>
      <c r="B79" s="828" t="s">
        <v>483</v>
      </c>
      <c r="C79" s="822"/>
      <c r="D79" s="822"/>
      <c r="E79" s="826"/>
      <c r="F79" s="827">
        <v>239820</v>
      </c>
      <c r="G79" s="178"/>
      <c r="H79" s="178"/>
      <c r="I79" s="178"/>
      <c r="J79" s="178"/>
      <c r="K79" s="178"/>
      <c r="L79" s="24"/>
      <c r="M79" s="306"/>
    </row>
    <row r="80" spans="1:13" ht="12.75" customHeight="1">
      <c r="A80" s="488"/>
      <c r="B80" s="1055" t="s">
        <v>538</v>
      </c>
      <c r="C80" s="1055"/>
      <c r="D80" s="1055"/>
      <c r="E80" s="826">
        <v>2383550</v>
      </c>
      <c r="F80" s="827">
        <v>6497400</v>
      </c>
      <c r="G80" s="178"/>
      <c r="H80" s="178"/>
      <c r="I80" s="178"/>
      <c r="J80" s="178"/>
      <c r="K80" s="178"/>
      <c r="L80" s="24"/>
      <c r="M80" s="306"/>
    </row>
    <row r="81" spans="1:13" ht="12.75" customHeight="1">
      <c r="A81" s="488"/>
      <c r="B81" s="1055" t="s">
        <v>525</v>
      </c>
      <c r="C81" s="1055"/>
      <c r="D81" s="1055"/>
      <c r="E81" s="826"/>
      <c r="F81" s="827">
        <v>16600</v>
      </c>
      <c r="G81" s="178"/>
      <c r="H81" s="178"/>
      <c r="I81" s="178"/>
      <c r="J81" s="178"/>
      <c r="K81" s="178"/>
      <c r="L81" s="24"/>
      <c r="M81" s="306"/>
    </row>
    <row r="82" spans="1:13" ht="12.75" customHeight="1">
      <c r="A82" s="488"/>
      <c r="B82" s="1055" t="s">
        <v>484</v>
      </c>
      <c r="C82" s="1055"/>
      <c r="D82" s="1055"/>
      <c r="E82" s="593"/>
      <c r="F82" s="827">
        <v>8297860</v>
      </c>
      <c r="G82" s="178"/>
      <c r="H82" s="178"/>
      <c r="I82" s="178"/>
      <c r="J82" s="178"/>
      <c r="K82" s="178"/>
      <c r="L82" s="24"/>
      <c r="M82" s="306"/>
    </row>
    <row r="83" spans="1:13" ht="12.75" customHeight="1">
      <c r="A83" s="488"/>
      <c r="B83" s="1055" t="s">
        <v>526</v>
      </c>
      <c r="C83" s="1055"/>
      <c r="D83" s="1055"/>
      <c r="E83" s="822"/>
      <c r="F83" s="827">
        <v>11060</v>
      </c>
      <c r="G83" s="178"/>
      <c r="H83" s="178"/>
      <c r="I83" s="178"/>
      <c r="J83" s="178"/>
      <c r="K83" s="178"/>
      <c r="L83" s="24"/>
      <c r="M83" s="306"/>
    </row>
    <row r="84" spans="1:13">
      <c r="A84" s="488"/>
      <c r="B84" s="822" t="s">
        <v>527</v>
      </c>
      <c r="C84" s="822"/>
      <c r="D84" s="822"/>
      <c r="E84" s="822"/>
      <c r="F84" s="827">
        <v>3689470</v>
      </c>
      <c r="G84" s="178"/>
      <c r="H84" s="178"/>
      <c r="I84" s="178"/>
      <c r="J84" s="178"/>
      <c r="K84" s="178"/>
      <c r="L84" s="24"/>
      <c r="M84" s="306"/>
    </row>
    <row r="85" spans="1:13" ht="13.5" thickBot="1">
      <c r="A85" s="363"/>
      <c r="B85" s="3"/>
      <c r="C85" s="3"/>
      <c r="D85" s="3"/>
      <c r="E85" s="3"/>
      <c r="F85" s="3"/>
      <c r="G85" s="3"/>
      <c r="H85" s="3"/>
      <c r="I85" s="3"/>
      <c r="J85" s="3"/>
      <c r="K85" s="3"/>
      <c r="L85" s="102"/>
    </row>
  </sheetData>
  <customSheetViews>
    <customSheetView guid="{F165901F-2ED3-463B-B2D8-F03C10664774}" hiddenColumns="1">
      <selection sqref="A1:I1"/>
      <pageMargins left="0.37" right="0.28000000000000003" top="0.31" bottom="0.38" header="0.19" footer="0.25"/>
      <pageSetup paperSize="9" scale="80" fitToWidth="2" orientation="landscape" r:id="rId1"/>
      <headerFooter alignWithMargins="0"/>
    </customSheetView>
    <customSheetView guid="{4815BE6A-DAE3-4DF6-B77E-1B568730B529}"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80:D80"/>
    <mergeCell ref="B81:D81"/>
    <mergeCell ref="B82:D82"/>
    <mergeCell ref="B83:D83"/>
    <mergeCell ref="B46:F46"/>
    <mergeCell ref="B50:F50"/>
    <mergeCell ref="B56:F56"/>
    <mergeCell ref="A62:L62"/>
    <mergeCell ref="B4:L4"/>
    <mergeCell ref="J1:L1"/>
    <mergeCell ref="A1:I1"/>
    <mergeCell ref="E6:H6"/>
    <mergeCell ref="I6:L6"/>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pane="bottomLeft" activeCell="D29" sqref="D29"/>
    </sheetView>
  </sheetViews>
  <sheetFormatPr defaultColWidth="9.28515625" defaultRowHeight="12.75"/>
  <cols>
    <col min="1" max="1" width="6.7109375" style="362" customWidth="1"/>
    <col min="2" max="2" width="67.42578125" style="362" customWidth="1"/>
    <col min="3" max="3" width="19.5703125" style="362" bestFit="1" customWidth="1"/>
    <col min="4" max="4" width="20.7109375" style="362" customWidth="1"/>
    <col min="5" max="5" width="20.7109375" style="362" bestFit="1" customWidth="1"/>
    <col min="6" max="6" width="26.140625" style="362" bestFit="1" customWidth="1"/>
    <col min="7" max="7" width="14.42578125" style="362" customWidth="1"/>
    <col min="8" max="8" width="19" style="362" customWidth="1"/>
    <col min="9" max="16384" width="9.28515625" style="362"/>
  </cols>
  <sheetData>
    <row r="1" spans="1:8" ht="28.5" customHeight="1" thickBot="1">
      <c r="A1" s="956" t="s">
        <v>931</v>
      </c>
      <c r="B1" s="957"/>
      <c r="C1" s="957"/>
      <c r="D1" s="957"/>
      <c r="E1" s="957"/>
      <c r="F1" s="5" t="s">
        <v>80</v>
      </c>
      <c r="G1" s="253"/>
    </row>
    <row r="2" spans="1:8" s="448" customFormat="1" ht="28.5" customHeight="1" thickBot="1">
      <c r="A2" s="449"/>
      <c r="B2" s="449"/>
      <c r="C2" s="449"/>
      <c r="D2" s="449"/>
      <c r="E2" s="449"/>
      <c r="F2" s="4"/>
      <c r="G2" s="253"/>
    </row>
    <row r="3" spans="1:8" ht="13.5" thickBot="1">
      <c r="A3" s="1062" t="s">
        <v>925</v>
      </c>
      <c r="B3" s="1063"/>
      <c r="C3" s="1063"/>
      <c r="D3" s="1063"/>
      <c r="E3" s="1063"/>
      <c r="F3" s="1064"/>
      <c r="G3" s="114"/>
      <c r="H3" s="112"/>
    </row>
    <row r="4" spans="1:8">
      <c r="A4" s="834"/>
      <c r="B4" s="112"/>
      <c r="C4" s="114"/>
      <c r="D4" s="114"/>
      <c r="E4" s="112"/>
      <c r="F4" s="835"/>
      <c r="G4" s="112"/>
      <c r="H4" s="113"/>
    </row>
    <row r="5" spans="1:8">
      <c r="A5" s="921"/>
      <c r="B5" s="112"/>
      <c r="C5" s="1058" t="s">
        <v>43</v>
      </c>
      <c r="D5" s="1059"/>
      <c r="E5" s="1060" t="s">
        <v>44</v>
      </c>
      <c r="F5" s="1061"/>
      <c r="G5" s="157"/>
      <c r="H5" s="157"/>
    </row>
    <row r="6" spans="1:8" ht="26.1" customHeight="1">
      <c r="A6" s="922" t="s">
        <v>49</v>
      </c>
      <c r="B6" s="919" t="s">
        <v>265</v>
      </c>
      <c r="C6" s="830" t="s">
        <v>553</v>
      </c>
      <c r="D6" s="830" t="s">
        <v>139</v>
      </c>
      <c r="E6" s="830" t="s">
        <v>553</v>
      </c>
      <c r="F6" s="923" t="s">
        <v>139</v>
      </c>
      <c r="G6" s="158"/>
      <c r="H6" s="158"/>
    </row>
    <row r="7" spans="1:8">
      <c r="A7" s="924"/>
      <c r="B7" s="920"/>
      <c r="C7" s="831" t="s">
        <v>557</v>
      </c>
      <c r="D7" s="831" t="s">
        <v>557</v>
      </c>
      <c r="E7" s="831" t="s">
        <v>557</v>
      </c>
      <c r="F7" s="925" t="s">
        <v>557</v>
      </c>
      <c r="G7" s="158"/>
      <c r="H7" s="158"/>
    </row>
    <row r="8" spans="1:8">
      <c r="A8" s="926"/>
      <c r="B8" s="832" t="s">
        <v>331</v>
      </c>
      <c r="C8" s="833"/>
      <c r="D8" s="833"/>
      <c r="E8" s="833"/>
      <c r="F8" s="927"/>
      <c r="G8" s="833"/>
      <c r="H8" s="833"/>
    </row>
    <row r="9" spans="1:8">
      <c r="A9" s="926">
        <v>3516</v>
      </c>
      <c r="B9" s="115" t="s">
        <v>369</v>
      </c>
      <c r="C9" s="405">
        <v>17570</v>
      </c>
      <c r="D9" s="405">
        <v>4550</v>
      </c>
      <c r="E9" s="116">
        <f>+C9*1.07</f>
        <v>18799.900000000001</v>
      </c>
      <c r="F9" s="928">
        <f>+D9*1.19</f>
        <v>5414.5</v>
      </c>
      <c r="G9" s="158"/>
      <c r="H9" s="159"/>
    </row>
    <row r="10" spans="1:8">
      <c r="A10" s="926">
        <v>3516</v>
      </c>
      <c r="B10" s="115" t="s">
        <v>332</v>
      </c>
      <c r="C10" s="405">
        <v>14730</v>
      </c>
      <c r="D10" s="405">
        <v>4550</v>
      </c>
      <c r="E10" s="116">
        <f>+C10*1.07</f>
        <v>15761.1</v>
      </c>
      <c r="F10" s="928">
        <f>+D10*1.19</f>
        <v>5414.5</v>
      </c>
      <c r="G10" s="160"/>
      <c r="H10" s="160"/>
    </row>
    <row r="11" spans="1:8" ht="13.15" customHeight="1">
      <c r="A11" s="926">
        <v>3554</v>
      </c>
      <c r="B11" s="115" t="s">
        <v>370</v>
      </c>
      <c r="C11" s="405">
        <v>40580</v>
      </c>
      <c r="D11" s="405">
        <v>7900</v>
      </c>
      <c r="E11" s="116">
        <f>+C11*1.07</f>
        <v>43420.600000000006</v>
      </c>
      <c r="F11" s="928">
        <f>+D11*1.19</f>
        <v>9401</v>
      </c>
      <c r="G11" s="158"/>
      <c r="H11" s="244"/>
    </row>
    <row r="12" spans="1:8">
      <c r="A12" s="926">
        <v>3554</v>
      </c>
      <c r="B12" s="115" t="s">
        <v>333</v>
      </c>
      <c r="C12" s="405">
        <v>37740</v>
      </c>
      <c r="D12" s="405">
        <v>7900</v>
      </c>
      <c r="E12" s="116">
        <f>+C12*1.07</f>
        <v>40381.800000000003</v>
      </c>
      <c r="F12" s="928">
        <f>+D12*1.19</f>
        <v>9401</v>
      </c>
      <c r="G12" s="158"/>
      <c r="H12" s="244"/>
    </row>
    <row r="13" spans="1:8">
      <c r="A13" s="929"/>
      <c r="B13" s="930"/>
      <c r="C13" s="931"/>
      <c r="D13" s="931"/>
      <c r="E13" s="930"/>
      <c r="F13" s="932"/>
      <c r="G13" s="117"/>
      <c r="H13" s="161"/>
    </row>
    <row r="98" spans="2:8">
      <c r="B98" s="940"/>
      <c r="C98" s="940"/>
      <c r="D98" s="940"/>
      <c r="E98" s="940"/>
      <c r="F98" s="940"/>
      <c r="G98" s="940"/>
      <c r="H98" s="940"/>
    </row>
    <row r="102" spans="2:8">
      <c r="B102" s="940"/>
      <c r="C102" s="940"/>
      <c r="D102" s="940"/>
      <c r="E102" s="940"/>
      <c r="F102" s="940"/>
      <c r="G102" s="940"/>
      <c r="H102" s="940"/>
    </row>
    <row r="112" spans="2:8">
      <c r="B112" s="940"/>
      <c r="C112" s="940"/>
      <c r="D112" s="940"/>
      <c r="E112" s="940"/>
      <c r="F112" s="940"/>
      <c r="G112" s="940"/>
      <c r="H112" s="940"/>
    </row>
    <row r="117" spans="2:8">
      <c r="B117" s="940"/>
      <c r="C117" s="940"/>
      <c r="D117" s="940"/>
      <c r="E117" s="940"/>
      <c r="F117" s="940"/>
      <c r="G117" s="940"/>
      <c r="H117" s="940"/>
    </row>
    <row r="121" spans="2:8">
      <c r="B121" s="940"/>
      <c r="C121" s="940"/>
      <c r="D121" s="940"/>
      <c r="E121" s="940"/>
      <c r="F121" s="940"/>
      <c r="G121" s="940"/>
      <c r="H121" s="940"/>
    </row>
    <row r="153" spans="2:8">
      <c r="B153" s="940"/>
      <c r="C153" s="940"/>
      <c r="D153" s="940"/>
      <c r="E153" s="940"/>
      <c r="F153" s="940"/>
      <c r="G153" s="940"/>
      <c r="H153" s="940"/>
    </row>
    <row r="156" spans="2:8">
      <c r="B156" s="940"/>
      <c r="C156" s="940"/>
      <c r="D156" s="940"/>
      <c r="E156" s="940"/>
      <c r="F156" s="940"/>
      <c r="G156" s="940"/>
      <c r="H156" s="940"/>
    </row>
    <row r="158" spans="2:8">
      <c r="B158" s="940"/>
      <c r="C158" s="940"/>
      <c r="D158" s="940"/>
      <c r="E158" s="940"/>
      <c r="F158" s="940"/>
      <c r="G158" s="940"/>
      <c r="H158" s="940"/>
    </row>
    <row r="164" spans="2:8">
      <c r="B164" s="940"/>
      <c r="C164" s="940"/>
      <c r="D164" s="940"/>
      <c r="E164" s="940"/>
      <c r="F164" s="940"/>
      <c r="G164" s="940"/>
      <c r="H164" s="940"/>
    </row>
    <row r="168" spans="2:8">
      <c r="B168" s="940"/>
      <c r="C168" s="940"/>
      <c r="D168" s="940"/>
      <c r="E168" s="940"/>
      <c r="F168" s="940"/>
      <c r="G168" s="940"/>
      <c r="H168" s="940"/>
    </row>
    <row r="173" spans="2:8">
      <c r="B173" s="940"/>
      <c r="C173" s="940"/>
      <c r="D173" s="940"/>
      <c r="E173" s="940"/>
      <c r="F173" s="940"/>
      <c r="G173" s="940"/>
      <c r="H173" s="940"/>
    </row>
    <row r="251" ht="22.15" customHeight="1"/>
    <row r="263" spans="2:8">
      <c r="B263" s="940"/>
      <c r="C263" s="940"/>
      <c r="D263" s="940"/>
      <c r="E263" s="940"/>
      <c r="F263" s="940"/>
      <c r="G263" s="940"/>
      <c r="H263" s="940"/>
    </row>
    <row r="267" spans="2:8">
      <c r="B267" s="940"/>
      <c r="C267" s="940"/>
      <c r="D267" s="940"/>
      <c r="E267" s="940"/>
      <c r="F267" s="940"/>
      <c r="G267" s="940"/>
      <c r="H267" s="940"/>
    </row>
    <row r="277" spans="2:8">
      <c r="B277" s="940"/>
      <c r="C277" s="940"/>
      <c r="D277" s="940"/>
      <c r="E277" s="940"/>
      <c r="F277" s="940"/>
      <c r="G277" s="940"/>
      <c r="H277" s="940"/>
    </row>
    <row r="282" spans="2:8">
      <c r="B282" s="940"/>
      <c r="C282" s="940"/>
      <c r="D282" s="940"/>
      <c r="E282" s="940"/>
      <c r="F282" s="940"/>
      <c r="G282" s="940"/>
      <c r="H282" s="940"/>
    </row>
    <row r="286" spans="2:8">
      <c r="B286" s="940"/>
      <c r="C286" s="940"/>
      <c r="D286" s="940"/>
      <c r="E286" s="940"/>
      <c r="F286" s="940"/>
      <c r="G286" s="940"/>
      <c r="H286" s="940"/>
    </row>
  </sheetData>
  <customSheetViews>
    <customSheetView guid="{F165901F-2ED3-463B-B2D8-F03C10664774}">
      <pane ySplit="7" topLeftCell="A8" activePane="bottomLeft" state="frozen"/>
      <selection pane="bottomLeft" sqref="A1:E1"/>
      <pageMargins left="0.75" right="0.75" top="1" bottom="1" header="0" footer="0"/>
      <pageSetup paperSize="9" orientation="portrait" r:id="rId1"/>
      <headerFooter alignWithMargins="0"/>
    </customSheetView>
    <customSheetView guid="{4815BE6A-DAE3-4DF6-B77E-1B568730B529}">
      <pane ySplit="7" topLeftCell="A8" activePane="bottomLeft" state="frozen"/>
      <selection pane="bottomLeft" activeCell="F9" sqref="F9"/>
      <pageMargins left="0.75" right="0.75" top="1" bottom="1" header="0" footer="0"/>
      <pageSetup paperSize="9" orientation="portrait" r:id="rId2"/>
      <headerFooter alignWithMargins="0"/>
    </customSheetView>
  </customSheetViews>
  <mergeCells count="20">
    <mergeCell ref="B286:H286"/>
    <mergeCell ref="B263:H263"/>
    <mergeCell ref="B277:H277"/>
    <mergeCell ref="B267:H267"/>
    <mergeCell ref="B164:H164"/>
    <mergeCell ref="B168:H168"/>
    <mergeCell ref="B173:H173"/>
    <mergeCell ref="B282:H282"/>
    <mergeCell ref="B158:H158"/>
    <mergeCell ref="B153:H153"/>
    <mergeCell ref="B121:H121"/>
    <mergeCell ref="B98:H98"/>
    <mergeCell ref="B112:H112"/>
    <mergeCell ref="B102:H102"/>
    <mergeCell ref="B117:H117"/>
    <mergeCell ref="A1:E1"/>
    <mergeCell ref="C5:D5"/>
    <mergeCell ref="E5:F5"/>
    <mergeCell ref="A3:F3"/>
    <mergeCell ref="B156:H156"/>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F19" sqref="F19"/>
    </sheetView>
  </sheetViews>
  <sheetFormatPr defaultColWidth="9.140625" defaultRowHeight="12.75"/>
  <cols>
    <col min="1" max="1" width="9.140625" style="362"/>
    <col min="2" max="2" width="68" style="362" customWidth="1"/>
    <col min="3" max="3" width="16.42578125" style="362" customWidth="1"/>
    <col min="4" max="4" width="11.5703125" style="362" customWidth="1"/>
    <col min="5" max="5" width="12" style="362" customWidth="1"/>
    <col min="6" max="6" width="13" style="362" customWidth="1"/>
    <col min="7" max="7" width="10.85546875" style="362" customWidth="1"/>
    <col min="8" max="8" width="12.42578125" style="362" customWidth="1"/>
    <col min="9" max="9" width="13.28515625" style="362" customWidth="1"/>
    <col min="10" max="10" width="11.28515625" style="362" customWidth="1"/>
    <col min="11" max="11" width="11.42578125" style="362" customWidth="1"/>
    <col min="12" max="16384" width="9.140625" style="362"/>
  </cols>
  <sheetData>
    <row r="1" spans="1:20" ht="21" thickBot="1">
      <c r="A1" s="956" t="s">
        <v>931</v>
      </c>
      <c r="B1" s="957"/>
      <c r="C1" s="957"/>
      <c r="D1" s="957"/>
      <c r="E1" s="957"/>
      <c r="F1" s="957"/>
      <c r="G1" s="957"/>
      <c r="H1" s="957"/>
      <c r="I1" s="954" t="s">
        <v>80</v>
      </c>
      <c r="J1" s="955"/>
    </row>
    <row r="2" spans="1:20" s="448" customFormat="1" ht="20.25">
      <c r="A2" s="461"/>
      <c r="B2" s="461"/>
      <c r="C2" s="462"/>
      <c r="D2" s="462"/>
      <c r="E2" s="253"/>
      <c r="F2" s="253"/>
      <c r="G2" s="253"/>
      <c r="H2" s="253"/>
      <c r="I2" s="253"/>
      <c r="J2" s="253"/>
    </row>
    <row r="3" spans="1:20" ht="13.5" thickBot="1"/>
    <row r="4" spans="1:20" ht="13.5" thickBot="1">
      <c r="A4" s="969" t="s">
        <v>926</v>
      </c>
      <c r="B4" s="970"/>
      <c r="C4" s="970"/>
      <c r="D4" s="970"/>
      <c r="E4" s="970"/>
      <c r="F4" s="970"/>
      <c r="G4" s="970"/>
      <c r="H4" s="970"/>
      <c r="I4" s="970"/>
      <c r="J4" s="971"/>
    </row>
    <row r="5" spans="1:20">
      <c r="A5" s="838"/>
      <c r="B5" s="584"/>
      <c r="C5" s="839"/>
      <c r="D5" s="118"/>
      <c r="E5" s="1067" t="s">
        <v>43</v>
      </c>
      <c r="F5" s="1067"/>
      <c r="G5" s="1068"/>
      <c r="H5" s="1069" t="s">
        <v>44</v>
      </c>
      <c r="I5" s="1070"/>
      <c r="J5" s="1071"/>
    </row>
    <row r="6" spans="1:20" ht="25.5">
      <c r="A6" s="840" t="s">
        <v>49</v>
      </c>
      <c r="B6" s="69" t="s">
        <v>265</v>
      </c>
      <c r="C6" s="119" t="s">
        <v>1</v>
      </c>
      <c r="D6" s="368"/>
      <c r="E6" s="119" t="s">
        <v>192</v>
      </c>
      <c r="F6" s="887" t="s">
        <v>193</v>
      </c>
      <c r="G6" s="155" t="s">
        <v>371</v>
      </c>
      <c r="H6" s="887" t="s">
        <v>192</v>
      </c>
      <c r="I6" s="887" t="s">
        <v>193</v>
      </c>
      <c r="J6" s="841" t="s">
        <v>371</v>
      </c>
    </row>
    <row r="7" spans="1:20">
      <c r="A7" s="842"/>
      <c r="B7" s="48"/>
      <c r="C7" s="48"/>
      <c r="D7" s="369"/>
      <c r="E7" s="836" t="s">
        <v>558</v>
      </c>
      <c r="F7" s="836" t="s">
        <v>558</v>
      </c>
      <c r="G7" s="837" t="s">
        <v>558</v>
      </c>
      <c r="H7" s="836" t="s">
        <v>558</v>
      </c>
      <c r="I7" s="836" t="s">
        <v>558</v>
      </c>
      <c r="J7" s="843" t="s">
        <v>558</v>
      </c>
    </row>
    <row r="8" spans="1:20">
      <c r="A8" s="1065" t="s">
        <v>2</v>
      </c>
      <c r="B8" s="1066"/>
      <c r="C8" s="1066"/>
      <c r="D8" s="1066"/>
      <c r="E8" s="1066"/>
      <c r="F8" s="1066"/>
      <c r="G8" s="1066"/>
      <c r="H8" s="933"/>
      <c r="I8" s="934"/>
      <c r="J8" s="939"/>
      <c r="N8" s="940"/>
      <c r="O8" s="940"/>
      <c r="P8" s="940"/>
      <c r="Q8" s="940"/>
      <c r="R8" s="940"/>
      <c r="S8" s="940"/>
    </row>
    <row r="9" spans="1:20">
      <c r="A9" s="845">
        <v>120</v>
      </c>
      <c r="B9" s="846" t="s">
        <v>250</v>
      </c>
      <c r="C9" s="846" t="s">
        <v>198</v>
      </c>
      <c r="D9" s="368"/>
      <c r="E9" s="405">
        <v>58190</v>
      </c>
      <c r="F9" s="405">
        <v>9100</v>
      </c>
      <c r="G9" s="405">
        <v>6250</v>
      </c>
      <c r="H9" s="935">
        <f>+E9*1.06</f>
        <v>61681.4</v>
      </c>
      <c r="I9" s="122">
        <f>+F9*1.16</f>
        <v>10556</v>
      </c>
      <c r="J9" s="847">
        <f>+G9*1.19</f>
        <v>7437.5</v>
      </c>
      <c r="N9" s="940"/>
      <c r="O9" s="940"/>
      <c r="P9" s="940"/>
      <c r="Q9" s="940"/>
      <c r="R9" s="940"/>
      <c r="S9" s="940"/>
      <c r="T9" s="940"/>
    </row>
    <row r="10" spans="1:20">
      <c r="A10" s="364"/>
      <c r="B10" s="124"/>
      <c r="C10" s="55"/>
      <c r="D10" s="368"/>
      <c r="E10" s="125"/>
      <c r="F10" s="127"/>
      <c r="G10" s="55"/>
      <c r="H10" s="936"/>
      <c r="I10" s="55"/>
      <c r="J10" s="847"/>
      <c r="N10" s="940"/>
      <c r="O10" s="940"/>
      <c r="P10" s="940"/>
      <c r="Q10" s="940"/>
      <c r="R10" s="940"/>
      <c r="S10" s="940"/>
      <c r="T10" s="940"/>
    </row>
    <row r="11" spans="1:20" ht="26.25" customHeight="1">
      <c r="A11" s="1065" t="s">
        <v>372</v>
      </c>
      <c r="B11" s="1066"/>
      <c r="C11" s="1066"/>
      <c r="D11" s="1066"/>
      <c r="E11" s="1066"/>
      <c r="F11" s="1066"/>
      <c r="G11" s="1066"/>
      <c r="H11" s="937"/>
      <c r="I11" s="55"/>
      <c r="J11" s="847"/>
      <c r="O11" s="940"/>
      <c r="P11" s="940"/>
      <c r="Q11" s="940"/>
      <c r="R11" s="940"/>
      <c r="S11" s="940"/>
      <c r="T11" s="940"/>
    </row>
    <row r="12" spans="1:20">
      <c r="A12" s="364">
        <v>120</v>
      </c>
      <c r="B12" s="128" t="s">
        <v>250</v>
      </c>
      <c r="C12" s="55"/>
      <c r="D12" s="368"/>
      <c r="E12" s="125"/>
      <c r="F12" s="55"/>
      <c r="G12" s="405">
        <v>28500</v>
      </c>
      <c r="H12" s="937"/>
      <c r="I12" s="128"/>
      <c r="J12" s="847">
        <f>+G12*1.19</f>
        <v>33915</v>
      </c>
    </row>
    <row r="13" spans="1:20">
      <c r="A13" s="586"/>
      <c r="B13" s="48"/>
      <c r="C13" s="48"/>
      <c r="D13" s="368"/>
      <c r="E13" s="48"/>
      <c r="F13" s="48"/>
      <c r="G13" s="48"/>
      <c r="H13" s="938"/>
      <c r="I13" s="131"/>
      <c r="J13" s="848"/>
    </row>
    <row r="14" spans="1:20">
      <c r="A14" s="849" t="s">
        <v>790</v>
      </c>
      <c r="B14" s="55"/>
      <c r="C14" s="55"/>
      <c r="D14" s="69"/>
      <c r="E14" s="365"/>
      <c r="F14" s="55"/>
      <c r="G14" s="55"/>
      <c r="H14" s="55"/>
      <c r="I14" s="850"/>
      <c r="J14" s="851"/>
    </row>
    <row r="15" spans="1:20" ht="13.5" thickBot="1">
      <c r="A15" s="852"/>
      <c r="B15" s="3"/>
      <c r="C15" s="853"/>
      <c r="D15" s="737"/>
      <c r="E15" s="737"/>
      <c r="F15" s="853"/>
      <c r="G15" s="853"/>
      <c r="H15" s="853"/>
      <c r="I15" s="737"/>
      <c r="J15" s="854"/>
      <c r="N15" s="940"/>
    </row>
    <row r="16" spans="1:20">
      <c r="A16" s="42"/>
      <c r="C16" s="42"/>
      <c r="D16" s="42"/>
      <c r="E16" s="132"/>
      <c r="F16" s="55"/>
      <c r="G16" s="55"/>
      <c r="H16" s="55"/>
      <c r="I16" s="42"/>
      <c r="J16" s="42"/>
      <c r="N16" s="940"/>
    </row>
    <row r="23" spans="14:14">
      <c r="N23" s="940"/>
    </row>
    <row r="24" spans="14:14">
      <c r="N24" s="940"/>
    </row>
    <row r="25" spans="14:14">
      <c r="N25" s="940"/>
    </row>
  </sheetData>
  <customSheetViews>
    <customSheetView guid="{F165901F-2ED3-463B-B2D8-F03C10664774}">
      <selection sqref="A1:H1"/>
      <pageMargins left="0.7" right="0.7" top="0.75" bottom="0.75" header="0.3" footer="0.3"/>
      <pageSetup paperSize="9" orientation="portrait" r:id="rId1"/>
    </customSheetView>
    <customSheetView guid="{4815BE6A-DAE3-4DF6-B77E-1B568730B529}">
      <selection activeCell="J9" sqref="J9"/>
      <pageMargins left="0.7" right="0.7" top="0.75" bottom="0.75" header="0.3" footer="0.3"/>
      <pageSetup paperSize="9" orientation="portrait" r:id="rId2"/>
    </customSheetView>
  </customSheetViews>
  <mergeCells count="22">
    <mergeCell ref="N15:N16"/>
    <mergeCell ref="N23:N25"/>
    <mergeCell ref="N8:O8"/>
    <mergeCell ref="P8:Q8"/>
    <mergeCell ref="O11:P11"/>
    <mergeCell ref="Q11:R11"/>
    <mergeCell ref="S11:T11"/>
    <mergeCell ref="R8:S8"/>
    <mergeCell ref="N9:N10"/>
    <mergeCell ref="O9:P9"/>
    <mergeCell ref="O10:P10"/>
    <mergeCell ref="Q9:R9"/>
    <mergeCell ref="Q10:R10"/>
    <mergeCell ref="S9:T9"/>
    <mergeCell ref="S10:T10"/>
    <mergeCell ref="A11:G11"/>
    <mergeCell ref="A8:G8"/>
    <mergeCell ref="I1:J1"/>
    <mergeCell ref="A1:H1"/>
    <mergeCell ref="A4:J4"/>
    <mergeCell ref="E5:G5"/>
    <mergeCell ref="H5:J5"/>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B9" sqref="B9"/>
    </sheetView>
  </sheetViews>
  <sheetFormatPr defaultColWidth="9.140625" defaultRowHeight="12.75"/>
  <cols>
    <col min="1" max="1" width="9.140625" style="362"/>
    <col min="2" max="2" width="68" style="362" customWidth="1"/>
    <col min="3" max="3" width="16.42578125" style="362" customWidth="1"/>
    <col min="4" max="4" width="11.5703125" style="362" customWidth="1"/>
    <col min="5" max="5" width="12" style="362" customWidth="1"/>
    <col min="6" max="6" width="13" style="362" customWidth="1"/>
    <col min="7" max="7" width="10.85546875" style="362" customWidth="1"/>
    <col min="8" max="8" width="12.42578125" style="362" customWidth="1"/>
    <col min="9" max="9" width="13.28515625" style="362" customWidth="1"/>
    <col min="10" max="10" width="11.28515625" style="362" customWidth="1"/>
    <col min="11" max="11" width="11.42578125" style="362" customWidth="1"/>
    <col min="12" max="16384" width="9.140625" style="362"/>
  </cols>
  <sheetData>
    <row r="1" spans="1:12" ht="21" thickBot="1">
      <c r="A1" s="956" t="s">
        <v>931</v>
      </c>
      <c r="B1" s="957"/>
      <c r="C1" s="957"/>
      <c r="D1" s="957"/>
      <c r="E1" s="957"/>
      <c r="F1" s="957"/>
      <c r="G1" s="957"/>
      <c r="H1" s="954" t="s">
        <v>80</v>
      </c>
      <c r="I1" s="955"/>
    </row>
    <row r="2" spans="1:12" s="448" customFormat="1" ht="20.25">
      <c r="A2" s="461"/>
      <c r="B2" s="461"/>
      <c r="C2" s="462"/>
      <c r="D2" s="462"/>
      <c r="E2" s="253"/>
      <c r="F2" s="253"/>
      <c r="G2" s="253"/>
      <c r="H2" s="253"/>
      <c r="I2" s="253"/>
    </row>
    <row r="3" spans="1:12" ht="13.5" thickBot="1"/>
    <row r="4" spans="1:12" ht="13.5" thickBot="1">
      <c r="A4" s="1077" t="s">
        <v>927</v>
      </c>
      <c r="B4" s="1078"/>
      <c r="C4" s="1078"/>
      <c r="D4" s="1078"/>
      <c r="E4" s="1078"/>
      <c r="F4" s="1078"/>
      <c r="G4" s="1078"/>
      <c r="H4" s="1078"/>
      <c r="I4" s="1079"/>
      <c r="J4" s="55"/>
    </row>
    <row r="5" spans="1:12">
      <c r="A5" s="838"/>
      <c r="B5" s="584"/>
      <c r="C5" s="118"/>
      <c r="D5" s="1067" t="s">
        <v>43</v>
      </c>
      <c r="E5" s="1067"/>
      <c r="F5" s="1068"/>
      <c r="G5" s="1069" t="s">
        <v>44</v>
      </c>
      <c r="H5" s="1070"/>
      <c r="I5" s="1071"/>
      <c r="J5" s="55"/>
    </row>
    <row r="6" spans="1:12" ht="25.5">
      <c r="A6" s="840" t="s">
        <v>49</v>
      </c>
      <c r="B6" s="69" t="s">
        <v>265</v>
      </c>
      <c r="C6" s="368"/>
      <c r="D6" s="119" t="s">
        <v>192</v>
      </c>
      <c r="E6" s="120" t="s">
        <v>193</v>
      </c>
      <c r="F6" s="155" t="s">
        <v>371</v>
      </c>
      <c r="G6" s="120" t="s">
        <v>192</v>
      </c>
      <c r="H6" s="120" t="s">
        <v>193</v>
      </c>
      <c r="I6" s="841" t="s">
        <v>371</v>
      </c>
      <c r="J6" s="120"/>
    </row>
    <row r="7" spans="1:12">
      <c r="A7" s="842"/>
      <c r="B7" s="48"/>
      <c r="C7" s="369"/>
      <c r="D7" s="836" t="s">
        <v>558</v>
      </c>
      <c r="E7" s="836" t="s">
        <v>558</v>
      </c>
      <c r="F7" s="837" t="s">
        <v>558</v>
      </c>
      <c r="G7" s="836" t="s">
        <v>558</v>
      </c>
      <c r="H7" s="836" t="s">
        <v>558</v>
      </c>
      <c r="I7" s="843" t="s">
        <v>558</v>
      </c>
      <c r="J7" s="365"/>
      <c r="L7" s="366"/>
    </row>
    <row r="8" spans="1:12">
      <c r="A8" s="1065" t="s">
        <v>567</v>
      </c>
      <c r="B8" s="1075"/>
      <c r="C8" s="1075"/>
      <c r="D8" s="1075"/>
      <c r="E8" s="1075"/>
      <c r="F8" s="1076"/>
      <c r="G8" s="121"/>
      <c r="H8" s="121"/>
      <c r="I8" s="844"/>
      <c r="J8" s="121"/>
      <c r="L8" s="366"/>
    </row>
    <row r="9" spans="1:12">
      <c r="A9" s="855">
        <v>2975</v>
      </c>
      <c r="B9" s="76" t="s">
        <v>568</v>
      </c>
      <c r="C9" s="368"/>
      <c r="D9" s="333">
        <v>68290</v>
      </c>
      <c r="E9" s="333">
        <v>11120</v>
      </c>
      <c r="F9" s="333">
        <v>11430</v>
      </c>
      <c r="G9" s="122">
        <f>+D9*1.05</f>
        <v>71704.5</v>
      </c>
      <c r="H9" s="122">
        <f>+E9*1.1</f>
        <v>12232.000000000002</v>
      </c>
      <c r="I9" s="847">
        <f>+F9*1.19</f>
        <v>13601.699999999999</v>
      </c>
      <c r="J9" s="122"/>
      <c r="L9" s="366"/>
    </row>
    <row r="10" spans="1:12">
      <c r="A10" s="855">
        <v>2976</v>
      </c>
      <c r="B10" s="76" t="s">
        <v>569</v>
      </c>
      <c r="C10" s="368"/>
      <c r="D10" s="122">
        <f>+D9</f>
        <v>68290</v>
      </c>
      <c r="E10" s="122">
        <f>+E9</f>
        <v>11120</v>
      </c>
      <c r="F10" s="123">
        <f>+F9</f>
        <v>11430</v>
      </c>
      <c r="G10" s="122">
        <f>+D10*1.05</f>
        <v>71704.5</v>
      </c>
      <c r="H10" s="122">
        <f>+E10*1.1</f>
        <v>12232.000000000002</v>
      </c>
      <c r="I10" s="847">
        <f>+F10*1.19</f>
        <v>13601.699999999999</v>
      </c>
      <c r="J10" s="122"/>
      <c r="L10" s="366"/>
    </row>
    <row r="11" spans="1:12" ht="39" customHeight="1">
      <c r="A11" s="856">
        <v>2977</v>
      </c>
      <c r="B11" s="857" t="s">
        <v>570</v>
      </c>
      <c r="C11" s="858"/>
      <c r="D11" s="346">
        <f>+D9</f>
        <v>68290</v>
      </c>
      <c r="E11" s="346">
        <f>+E9</f>
        <v>11120</v>
      </c>
      <c r="F11" s="347">
        <f>+F9</f>
        <v>11430</v>
      </c>
      <c r="G11" s="346">
        <f>+D11*1.05</f>
        <v>71704.5</v>
      </c>
      <c r="H11" s="346">
        <f>+E11*1.1</f>
        <v>12232.000000000002</v>
      </c>
      <c r="I11" s="859">
        <f>+F11*1.19</f>
        <v>13601.699999999999</v>
      </c>
      <c r="J11" s="122"/>
      <c r="L11" s="366"/>
    </row>
    <row r="12" spans="1:12">
      <c r="A12" s="364"/>
      <c r="B12" s="124"/>
      <c r="C12" s="368"/>
      <c r="D12" s="125"/>
      <c r="E12" s="127"/>
      <c r="F12" s="126"/>
      <c r="G12" s="127"/>
      <c r="H12" s="55"/>
      <c r="I12" s="847"/>
      <c r="J12" s="122"/>
      <c r="L12" s="366"/>
    </row>
    <row r="13" spans="1:12" ht="27.75" customHeight="1">
      <c r="A13" s="1072" t="s">
        <v>372</v>
      </c>
      <c r="B13" s="1073"/>
      <c r="C13" s="1073"/>
      <c r="D13" s="1073"/>
      <c r="E13" s="1073"/>
      <c r="F13" s="1074"/>
      <c r="G13" s="55"/>
      <c r="H13" s="55"/>
      <c r="I13" s="847"/>
      <c r="J13" s="55"/>
      <c r="L13" s="366"/>
    </row>
    <row r="14" spans="1:12" ht="12.75" customHeight="1">
      <c r="A14" s="855">
        <v>2975</v>
      </c>
      <c r="B14" s="76" t="s">
        <v>568</v>
      </c>
      <c r="C14" s="368"/>
      <c r="D14" s="125"/>
      <c r="E14" s="55"/>
      <c r="F14" s="333">
        <v>28520</v>
      </c>
      <c r="G14" s="937"/>
      <c r="H14" s="128"/>
      <c r="I14" s="847">
        <f>+F14*1.19</f>
        <v>33938.799999999996</v>
      </c>
      <c r="J14" s="367"/>
      <c r="L14" s="366"/>
    </row>
    <row r="15" spans="1:12">
      <c r="A15" s="855">
        <v>2976</v>
      </c>
      <c r="B15" s="76" t="s">
        <v>569</v>
      </c>
      <c r="C15" s="368"/>
      <c r="D15" s="125"/>
      <c r="E15" s="55"/>
      <c r="F15" s="129">
        <f>+F14</f>
        <v>28520</v>
      </c>
      <c r="G15" s="55"/>
      <c r="H15" s="128"/>
      <c r="I15" s="847">
        <f>+F15*1.19</f>
        <v>33938.799999999996</v>
      </c>
      <c r="J15" s="128"/>
      <c r="K15" s="253"/>
      <c r="L15" s="366"/>
    </row>
    <row r="16" spans="1:12">
      <c r="A16" s="855">
        <v>2977</v>
      </c>
      <c r="B16" s="76" t="s">
        <v>570</v>
      </c>
      <c r="C16" s="368"/>
      <c r="D16" s="125"/>
      <c r="E16" s="55"/>
      <c r="F16" s="129">
        <f>+F14</f>
        <v>28520</v>
      </c>
      <c r="G16" s="55"/>
      <c r="H16" s="128"/>
      <c r="I16" s="847">
        <f>+F16*1.19</f>
        <v>33938.799999999996</v>
      </c>
      <c r="J16" s="55"/>
      <c r="L16" s="366"/>
    </row>
    <row r="17" spans="1:12">
      <c r="A17" s="586"/>
      <c r="B17" s="48"/>
      <c r="C17" s="369"/>
      <c r="D17" s="48"/>
      <c r="E17" s="48"/>
      <c r="F17" s="130"/>
      <c r="G17" s="48"/>
      <c r="H17" s="131"/>
      <c r="I17" s="848"/>
      <c r="J17" s="253"/>
      <c r="L17" s="366"/>
    </row>
    <row r="18" spans="1:12" ht="13.5" thickBot="1">
      <c r="A18" s="860" t="s">
        <v>790</v>
      </c>
      <c r="B18" s="737"/>
      <c r="C18" s="853"/>
      <c r="D18" s="853"/>
      <c r="E18" s="737"/>
      <c r="F18" s="737"/>
      <c r="G18" s="737"/>
      <c r="H18" s="861"/>
      <c r="I18" s="862"/>
      <c r="L18" s="366"/>
    </row>
    <row r="19" spans="1:12">
      <c r="A19" s="132"/>
      <c r="B19" s="42"/>
      <c r="C19" s="42"/>
      <c r="D19" s="42"/>
      <c r="E19" s="132"/>
      <c r="F19" s="132"/>
      <c r="G19" s="132"/>
      <c r="H19" s="42"/>
      <c r="I19" s="57"/>
      <c r="L19" s="366"/>
    </row>
    <row r="20" spans="1:12">
      <c r="A20" s="42"/>
      <c r="B20" s="43"/>
      <c r="C20" s="42"/>
      <c r="D20" s="132"/>
      <c r="E20" s="55"/>
      <c r="F20" s="55"/>
      <c r="G20" s="55"/>
      <c r="H20" s="42"/>
      <c r="I20" s="42"/>
      <c r="L20" s="366"/>
    </row>
    <row r="21" spans="1:12">
      <c r="A21" s="132"/>
      <c r="B21" s="42"/>
      <c r="C21" s="42"/>
      <c r="D21" s="42"/>
      <c r="E21" s="132"/>
      <c r="F21" s="132"/>
      <c r="G21" s="132"/>
      <c r="H21" s="42"/>
      <c r="I21" s="57"/>
      <c r="L21" s="366"/>
    </row>
    <row r="22" spans="1:12">
      <c r="A22" s="42"/>
      <c r="B22" s="43"/>
      <c r="C22" s="42"/>
      <c r="D22" s="132"/>
      <c r="E22" s="55"/>
      <c r="F22" s="55"/>
      <c r="G22" s="55"/>
      <c r="H22" s="42"/>
      <c r="I22" s="42"/>
      <c r="L22" s="366"/>
    </row>
    <row r="23" spans="1:12">
      <c r="L23" s="366"/>
    </row>
    <row r="24" spans="1:12">
      <c r="L24" s="366"/>
    </row>
    <row r="25" spans="1:12">
      <c r="L25" s="366"/>
    </row>
    <row r="26" spans="1:12">
      <c r="L26" s="366"/>
    </row>
    <row r="27" spans="1:12">
      <c r="L27" s="366"/>
    </row>
    <row r="28" spans="1:12">
      <c r="L28" s="366"/>
    </row>
    <row r="29" spans="1:12">
      <c r="L29" s="366"/>
    </row>
    <row r="30" spans="1:12">
      <c r="L30" s="366"/>
    </row>
    <row r="31" spans="1:12">
      <c r="L31" s="366"/>
    </row>
    <row r="32" spans="1:12">
      <c r="L32" s="366"/>
    </row>
    <row r="33" spans="12:12">
      <c r="L33" s="366"/>
    </row>
    <row r="34" spans="12:12">
      <c r="L34" s="366"/>
    </row>
    <row r="35" spans="12:12">
      <c r="L35" s="366"/>
    </row>
  </sheetData>
  <customSheetViews>
    <customSheetView guid="{F165901F-2ED3-463B-B2D8-F03C10664774}">
      <selection sqref="A1:G1"/>
      <pageMargins left="0.7" right="0.7" top="0.75" bottom="0.75" header="0.3" footer="0.3"/>
      <pageSetup paperSize="9" orientation="portrait" r:id="rId1"/>
    </customSheetView>
    <customSheetView guid="{4815BE6A-DAE3-4DF6-B77E-1B568730B529}">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G36" sqref="G36"/>
    </sheetView>
  </sheetViews>
  <sheetFormatPr defaultColWidth="9.140625" defaultRowHeight="12.75"/>
  <cols>
    <col min="1" max="1" width="15.5703125" style="362" customWidth="1"/>
    <col min="2" max="2" width="26.5703125" style="362" customWidth="1"/>
    <col min="3" max="3" width="22.42578125" style="362" customWidth="1"/>
    <col min="4" max="4" width="9.140625" style="362"/>
    <col min="5" max="6" width="14.7109375" style="362" customWidth="1"/>
    <col min="7" max="16384" width="9.140625" style="362"/>
  </cols>
  <sheetData>
    <row r="1" spans="1:6" ht="21" thickBot="1">
      <c r="A1" s="956" t="s">
        <v>931</v>
      </c>
      <c r="B1" s="957"/>
      <c r="C1" s="957"/>
      <c r="D1" s="957"/>
      <c r="E1" s="954" t="s">
        <v>80</v>
      </c>
      <c r="F1" s="955"/>
    </row>
    <row r="2" spans="1:6" s="448" customFormat="1" ht="20.25">
      <c r="A2" s="461"/>
      <c r="B2" s="461"/>
      <c r="C2" s="253"/>
      <c r="D2" s="462"/>
      <c r="E2" s="462"/>
      <c r="F2" s="462"/>
    </row>
    <row r="3" spans="1:6" ht="12.75" customHeight="1" thickBot="1"/>
    <row r="4" spans="1:6" ht="13.5" thickBot="1">
      <c r="A4" s="863"/>
      <c r="B4" s="864" t="s">
        <v>928</v>
      </c>
      <c r="C4" s="864"/>
      <c r="D4" s="252"/>
      <c r="E4" s="252"/>
      <c r="F4" s="463"/>
    </row>
    <row r="5" spans="1:6">
      <c r="A5" s="99"/>
      <c r="B5" s="253"/>
      <c r="C5" s="254" t="s">
        <v>43</v>
      </c>
      <c r="D5" s="253"/>
      <c r="E5" s="253"/>
      <c r="F5" s="24"/>
    </row>
    <row r="6" spans="1:6">
      <c r="A6" s="760" t="s">
        <v>49</v>
      </c>
      <c r="B6" s="258" t="s">
        <v>265</v>
      </c>
      <c r="C6" s="300" t="s">
        <v>553</v>
      </c>
      <c r="D6" s="40"/>
      <c r="E6" s="40"/>
      <c r="F6" s="761"/>
    </row>
    <row r="7" spans="1:6">
      <c r="A7" s="759"/>
      <c r="B7" s="39"/>
      <c r="C7" s="302" t="s">
        <v>566</v>
      </c>
      <c r="D7" s="39"/>
      <c r="E7" s="39"/>
      <c r="F7" s="802"/>
    </row>
    <row r="8" spans="1:6">
      <c r="A8" s="99"/>
      <c r="B8" s="254" t="s">
        <v>81</v>
      </c>
      <c r="C8" s="253"/>
      <c r="D8" s="253"/>
      <c r="E8" s="253"/>
      <c r="F8" s="24"/>
    </row>
    <row r="9" spans="1:6">
      <c r="A9" s="99">
        <v>22</v>
      </c>
      <c r="B9" s="253" t="s">
        <v>261</v>
      </c>
      <c r="C9" s="333">
        <v>320410</v>
      </c>
      <c r="D9" s="253"/>
      <c r="E9" s="253"/>
      <c r="F9" s="24"/>
    </row>
    <row r="10" spans="1:6">
      <c r="A10" s="759">
        <v>23</v>
      </c>
      <c r="B10" s="39" t="s">
        <v>262</v>
      </c>
      <c r="C10" s="406">
        <v>100880</v>
      </c>
      <c r="D10" s="39"/>
      <c r="E10" s="39"/>
      <c r="F10" s="802"/>
    </row>
    <row r="11" spans="1:6">
      <c r="A11" s="21" t="s">
        <v>791</v>
      </c>
      <c r="B11" s="253"/>
      <c r="C11" s="253"/>
      <c r="D11" s="253"/>
      <c r="E11" s="253"/>
      <c r="F11" s="24"/>
    </row>
    <row r="12" spans="1:6">
      <c r="A12" s="99" t="s">
        <v>263</v>
      </c>
      <c r="B12" s="253"/>
      <c r="C12" s="253"/>
      <c r="D12" s="253"/>
      <c r="E12" s="253"/>
      <c r="F12" s="24"/>
    </row>
    <row r="13" spans="1:6">
      <c r="A13" s="99" t="s">
        <v>264</v>
      </c>
      <c r="B13" s="253"/>
      <c r="C13" s="253"/>
      <c r="D13" s="253"/>
      <c r="E13" s="253"/>
      <c r="F13" s="24"/>
    </row>
    <row r="14" spans="1:6">
      <c r="A14" s="99"/>
      <c r="B14" s="253"/>
      <c r="C14" s="253"/>
      <c r="D14" s="253"/>
      <c r="E14" s="253"/>
      <c r="F14" s="24"/>
    </row>
    <row r="15" spans="1:6" ht="13.5" thickBot="1">
      <c r="A15" s="363"/>
      <c r="B15" s="3"/>
      <c r="C15" s="3"/>
      <c r="D15" s="3"/>
      <c r="E15" s="3"/>
      <c r="F15" s="102"/>
    </row>
  </sheetData>
  <customSheetViews>
    <customSheetView guid="{F165901F-2ED3-463B-B2D8-F03C10664774}">
      <selection sqref="A1:D1"/>
      <pageMargins left="0.75" right="0.75" top="1" bottom="1" header="0" footer="0"/>
      <pageSetup paperSize="9" orientation="portrait" r:id="rId1"/>
      <headerFooter alignWithMargins="0"/>
    </customSheetView>
    <customSheetView guid="{4815BE6A-DAE3-4DF6-B77E-1B568730B529}">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6"/>
  <sheetViews>
    <sheetView zoomScaleNormal="100" workbookViewId="0">
      <selection activeCell="C18" sqref="C18"/>
    </sheetView>
  </sheetViews>
  <sheetFormatPr defaultRowHeight="12.75"/>
  <cols>
    <col min="1" max="1" width="51.7109375" bestFit="1" customWidth="1"/>
    <col min="2" max="2" width="29.140625" customWidth="1"/>
    <col min="3" max="3" width="34.85546875" customWidth="1"/>
    <col min="4" max="9" width="11.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56" t="s">
        <v>931</v>
      </c>
      <c r="B1" s="957"/>
      <c r="C1" s="957"/>
      <c r="D1" s="957"/>
      <c r="E1" s="957"/>
      <c r="F1" s="957"/>
      <c r="G1" s="957"/>
      <c r="H1" s="954" t="s">
        <v>80</v>
      </c>
      <c r="I1" s="954"/>
      <c r="J1" s="955"/>
    </row>
    <row r="2" spans="1:10" s="448" customFormat="1" ht="20.25">
      <c r="A2" s="461"/>
      <c r="B2" s="461"/>
      <c r="C2" s="253"/>
      <c r="D2" s="462"/>
      <c r="E2" s="462"/>
      <c r="F2" s="462"/>
      <c r="G2" s="253"/>
      <c r="H2" s="253"/>
      <c r="I2" s="253"/>
      <c r="J2" s="253"/>
    </row>
    <row r="3" spans="1:10" s="448" customFormat="1" ht="21" thickBot="1">
      <c r="A3" s="461"/>
      <c r="B3" s="461"/>
      <c r="C3" s="253"/>
      <c r="D3" s="462"/>
      <c r="E3" s="462"/>
      <c r="F3" s="462"/>
      <c r="G3" s="253"/>
      <c r="H3" s="253"/>
      <c r="I3" s="253"/>
      <c r="J3" s="253"/>
    </row>
    <row r="4" spans="1:10" ht="12.75" customHeight="1" thickBot="1">
      <c r="A4" s="943" t="s">
        <v>929</v>
      </c>
      <c r="B4" s="984"/>
      <c r="C4" s="984"/>
      <c r="D4" s="984"/>
      <c r="E4" s="984"/>
      <c r="F4" s="984"/>
      <c r="G4" s="984"/>
      <c r="H4" s="984"/>
      <c r="I4" s="984"/>
      <c r="J4" s="985"/>
    </row>
    <row r="5" spans="1:10">
      <c r="A5" s="99"/>
      <c r="B5" s="253"/>
      <c r="C5" s="253"/>
      <c r="D5" s="254"/>
      <c r="E5" s="254"/>
      <c r="F5" s="397"/>
      <c r="G5" s="253"/>
      <c r="H5" s="253"/>
      <c r="I5" s="253"/>
      <c r="J5" s="24"/>
    </row>
    <row r="6" spans="1:10">
      <c r="A6" s="618"/>
      <c r="B6" s="260" t="s">
        <v>42</v>
      </c>
      <c r="C6" s="339"/>
      <c r="D6" s="982" t="s">
        <v>43</v>
      </c>
      <c r="E6" s="982"/>
      <c r="F6" s="982"/>
      <c r="G6" s="979" t="s">
        <v>44</v>
      </c>
      <c r="H6" s="980"/>
      <c r="I6" s="980"/>
      <c r="J6" s="865"/>
    </row>
    <row r="7" spans="1:10" ht="25.5">
      <c r="A7" s="619" t="s">
        <v>747</v>
      </c>
      <c r="B7" s="343" t="s">
        <v>149</v>
      </c>
      <c r="C7" s="254" t="s">
        <v>748</v>
      </c>
      <c r="D7" s="338" t="s">
        <v>192</v>
      </c>
      <c r="E7" s="338" t="s">
        <v>193</v>
      </c>
      <c r="F7" s="340" t="s">
        <v>194</v>
      </c>
      <c r="G7" s="869" t="s">
        <v>192</v>
      </c>
      <c r="H7" s="338" t="s">
        <v>193</v>
      </c>
      <c r="I7" s="340" t="s">
        <v>194</v>
      </c>
      <c r="J7" s="620"/>
    </row>
    <row r="8" spans="1:10" ht="26.1" customHeight="1">
      <c r="A8" s="621"/>
      <c r="B8" s="342" t="s">
        <v>151</v>
      </c>
      <c r="C8" s="341"/>
      <c r="D8" s="302" t="s">
        <v>267</v>
      </c>
      <c r="E8" s="302" t="s">
        <v>267</v>
      </c>
      <c r="F8" s="302" t="s">
        <v>267</v>
      </c>
      <c r="G8" s="173" t="s">
        <v>267</v>
      </c>
      <c r="H8" s="302" t="s">
        <v>267</v>
      </c>
      <c r="I8" s="302" t="s">
        <v>267</v>
      </c>
      <c r="J8" s="650"/>
    </row>
    <row r="9" spans="1:10" ht="14.25">
      <c r="A9" s="99" t="s">
        <v>237</v>
      </c>
      <c r="B9" s="437">
        <v>2560</v>
      </c>
      <c r="C9" s="253" t="s">
        <v>237</v>
      </c>
      <c r="D9" s="333">
        <v>46980</v>
      </c>
      <c r="E9" s="333">
        <v>7730</v>
      </c>
      <c r="F9" s="333">
        <v>7570</v>
      </c>
      <c r="G9" s="628">
        <f>D9*1.05</f>
        <v>49329</v>
      </c>
      <c r="H9" s="623">
        <f>E9*1.1</f>
        <v>8503</v>
      </c>
      <c r="I9" s="623">
        <f>F9*1.19</f>
        <v>9008.2999999999993</v>
      </c>
      <c r="J9" s="866"/>
    </row>
    <row r="10" spans="1:10" ht="14.25">
      <c r="A10" s="99" t="s">
        <v>745</v>
      </c>
      <c r="B10" s="437">
        <v>2570</v>
      </c>
      <c r="C10" s="253" t="s">
        <v>236</v>
      </c>
      <c r="D10" s="333">
        <v>48420</v>
      </c>
      <c r="E10" s="333">
        <v>7730</v>
      </c>
      <c r="F10" s="333">
        <v>7570</v>
      </c>
      <c r="G10" s="628">
        <f>D10*1.05</f>
        <v>50841</v>
      </c>
      <c r="H10" s="623">
        <f>E10*1.1</f>
        <v>8503</v>
      </c>
      <c r="I10" s="623">
        <f>F10*1.19</f>
        <v>9008.2999999999993</v>
      </c>
      <c r="J10" s="866"/>
    </row>
    <row r="11" spans="1:10" ht="14.25">
      <c r="A11" s="99" t="s">
        <v>745</v>
      </c>
      <c r="B11" s="437">
        <v>2571</v>
      </c>
      <c r="C11" s="253" t="s">
        <v>235</v>
      </c>
      <c r="D11" s="333">
        <v>48420</v>
      </c>
      <c r="E11" s="333">
        <v>7730</v>
      </c>
      <c r="F11" s="333">
        <v>7570</v>
      </c>
      <c r="G11" s="628">
        <f>D11*1.05</f>
        <v>50841</v>
      </c>
      <c r="H11" s="623">
        <f>E11*1.1</f>
        <v>8503</v>
      </c>
      <c r="I11" s="623">
        <f>F11*1.19</f>
        <v>9008.2999999999993</v>
      </c>
      <c r="J11" s="866"/>
    </row>
    <row r="12" spans="1:10" ht="14.25">
      <c r="A12" s="99" t="s">
        <v>746</v>
      </c>
      <c r="B12" s="437">
        <v>2575</v>
      </c>
      <c r="C12" s="253" t="s">
        <v>4</v>
      </c>
      <c r="D12" s="333">
        <v>58390</v>
      </c>
      <c r="E12" s="333">
        <v>10520</v>
      </c>
      <c r="F12" s="333">
        <v>14590</v>
      </c>
      <c r="G12" s="628">
        <f>D12*1.07</f>
        <v>62477.3</v>
      </c>
      <c r="H12" s="623">
        <f>E12*1.11</f>
        <v>11677.2</v>
      </c>
      <c r="I12" s="623">
        <f>F12*1.19</f>
        <v>17362.099999999999</v>
      </c>
      <c r="J12" s="866"/>
    </row>
    <row r="13" spans="1:10" ht="13.5" thickBot="1">
      <c r="A13" s="867"/>
      <c r="B13" s="868"/>
      <c r="C13" s="868"/>
      <c r="D13" s="868"/>
      <c r="E13" s="868"/>
      <c r="F13" s="868"/>
      <c r="G13" s="868"/>
      <c r="H13" s="868"/>
      <c r="I13" s="26"/>
      <c r="J13" s="636"/>
    </row>
    <row r="14" spans="1:10">
      <c r="A14" s="262"/>
      <c r="B14" s="262"/>
      <c r="C14" s="262"/>
      <c r="D14" s="262"/>
      <c r="E14" s="262"/>
      <c r="F14" s="262"/>
      <c r="G14" s="262"/>
      <c r="H14" s="262"/>
      <c r="I14" s="262"/>
      <c r="J14" s="262"/>
    </row>
    <row r="15" spans="1:10">
      <c r="A15" s="32"/>
      <c r="B15" s="256"/>
      <c r="C15" s="262"/>
      <c r="D15" s="262"/>
      <c r="E15" s="262"/>
      <c r="F15" s="262"/>
      <c r="G15" s="262"/>
      <c r="H15" s="262"/>
      <c r="I15" s="262"/>
      <c r="J15" s="262"/>
    </row>
    <row r="16" spans="1:10">
      <c r="A16" s="263"/>
      <c r="B16" s="256"/>
      <c r="C16" s="263"/>
      <c r="D16" s="263"/>
      <c r="E16" s="263"/>
      <c r="F16" s="264"/>
      <c r="G16" s="263"/>
      <c r="H16" s="263"/>
      <c r="I16" s="265"/>
      <c r="J16" s="265"/>
    </row>
  </sheetData>
  <customSheetViews>
    <customSheetView guid="{F165901F-2ED3-463B-B2D8-F03C10664774}">
      <selection activeCell="H1" sqref="H1:J1"/>
      <pageMargins left="0.42" right="0.35" top="0.39" bottom="0.37" header="0" footer="0"/>
      <pageSetup paperSize="9" scale="95" orientation="landscape" r:id="rId1"/>
      <headerFooter alignWithMargins="0"/>
    </customSheetView>
    <customSheetView guid="{4815BE6A-DAE3-4DF6-B77E-1B568730B529}">
      <selection activeCell="I12" sqref="I12"/>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F165901F-2ED3-463B-B2D8-F03C10664774}" state="hidden">
      <selection activeCell="B9" sqref="B9"/>
      <pageMargins left="0.75" right="0.75" top="1" bottom="1" header="0.5" footer="0.5"/>
      <pageSetup paperSize="9" orientation="portrait" r:id="rId1"/>
      <headerFooter alignWithMargins="0"/>
    </customSheetView>
    <customSheetView guid="{4815BE6A-DAE3-4DF6-B77E-1B568730B529}"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F165901F-2ED3-463B-B2D8-F03C10664774}" state="hidden">
      <pageMargins left="0.75" right="0.75" top="1" bottom="1" header="0" footer="0"/>
      <headerFooter alignWithMargins="0"/>
    </customSheetView>
    <customSheetView guid="{4815BE6A-DAE3-4DF6-B77E-1B568730B529}"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F165901F-2ED3-463B-B2D8-F03C10664774}" state="hidden" topLeftCell="A22">
      <selection activeCell="D36" sqref="D36"/>
      <pageMargins left="0.75" right="0.75" top="1" bottom="1" header="0" footer="0"/>
      <pageSetup paperSize="9" orientation="landscape" horizontalDpi="4294967292" r:id="rId1"/>
      <headerFooter alignWithMargins="0"/>
    </customSheetView>
    <customSheetView guid="{4815BE6A-DAE3-4DF6-B77E-1B568730B529}"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EC2D08-ADA0-47E3-9719-67B672610C90}">
  <ds:schemaRefs>
    <ds:schemaRef ds:uri="http://schemas.microsoft.com/office/2006/metadata/properties"/>
    <ds:schemaRef ds:uri="e71e24c0-7bc6-460c-8d4c-87d9a3cb8fe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A4ED45E-6CFF-4982-AD1C-62249267F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33</vt:i4>
      </vt:variant>
    </vt:vector>
  </HeadingPairs>
  <TitlesOfParts>
    <vt:vector size="33"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72.01AMU indenf.FKB</vt:lpstr>
      <vt:lpstr> 72.03 ÅU udenf.FBK</vt:lpstr>
      <vt:lpstr>72.41. TAMU</vt:lpstr>
      <vt:lpstr>74.02. Almen voksenudd.</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Emma Rue Moos</cp:lastModifiedBy>
  <cp:lastPrinted>2022-01-31T08:21:43Z</cp:lastPrinted>
  <dcterms:created xsi:type="dcterms:W3CDTF">1999-11-30T13:49:30Z</dcterms:created>
  <dcterms:modified xsi:type="dcterms:W3CDTF">2023-09-01T08:05:14Z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0x0101005CE9E0846B29A140A4EA14611DFB9ED4</vt:lpwstr>
  </property>
</Properties>
</file>